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2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d.docs.live.net/99bd94eae897b9ca/Documents/PhD/Working file/Research data/1_Sr_separation_from_cementitious_matrices/Data/6_Decontamination_data/"/>
    </mc:Choice>
  </mc:AlternateContent>
  <xr:revisionPtr revIDLastSave="238" documentId="11_D37D707AB723996AA32FE90E038660170B72DFD9" xr6:coauthVersionLast="47" xr6:coauthVersionMax="47" xr10:uidLastSave="{A28EDA35-16B8-4EAA-9DD1-A1A00FE58565}"/>
  <bookViews>
    <workbookView xWindow="28680" yWindow="-120" windowWidth="29040" windowHeight="15840" activeTab="4" xr2:uid="{00000000-000D-0000-FFFF-FFFF00000000}"/>
  </bookViews>
  <sheets>
    <sheet name="Raw data" sheetId="1" r:id="rId1"/>
    <sheet name="Sheet1" sheetId="7" r:id="rId2"/>
    <sheet name="Calculations" sheetId="3" r:id="rId3"/>
    <sheet name="Calculated Data" sheetId="4" r:id="rId4"/>
    <sheet name="Percentage data" sheetId="5" r:id="rId5"/>
    <sheet name="LOQ data" sheetId="6" r:id="rId6"/>
    <sheet name="ValueList_Helper" sheetId="2" state="hidden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4" i="5" l="1"/>
  <c r="T5" i="5"/>
  <c r="T6" i="5"/>
  <c r="T7" i="5"/>
  <c r="T8" i="5"/>
  <c r="T9" i="5"/>
  <c r="T10" i="5"/>
  <c r="T11" i="5"/>
  <c r="T12" i="5"/>
  <c r="T13" i="5"/>
  <c r="T14" i="5"/>
  <c r="T15" i="5"/>
  <c r="T16" i="5"/>
  <c r="T17" i="5"/>
  <c r="T18" i="5"/>
  <c r="T19" i="5"/>
  <c r="T20" i="5"/>
  <c r="T21" i="5"/>
  <c r="T22" i="5"/>
  <c r="T23" i="5"/>
  <c r="T24" i="5"/>
  <c r="T25" i="5"/>
  <c r="T26" i="5"/>
  <c r="T27" i="5"/>
  <c r="T28" i="5"/>
  <c r="T29" i="5"/>
  <c r="T30" i="5"/>
  <c r="T31" i="5"/>
  <c r="T32" i="5"/>
  <c r="T33" i="5"/>
  <c r="T3" i="5"/>
  <c r="AO87" i="1"/>
  <c r="AL87" i="1"/>
  <c r="AI87" i="1"/>
  <c r="AF87" i="1"/>
  <c r="AC87" i="1"/>
  <c r="Z87" i="1"/>
  <c r="W87" i="1"/>
  <c r="T87" i="1"/>
  <c r="Z3" i="5" l="1"/>
  <c r="T36" i="5"/>
  <c r="O3" i="7" l="1"/>
  <c r="B51" i="4" l="1"/>
  <c r="F40" i="4"/>
  <c r="G40" i="4" s="1"/>
  <c r="AO40" i="4"/>
  <c r="AP40" i="4" s="1"/>
  <c r="AJ40" i="4"/>
  <c r="AK40" i="4" s="1"/>
  <c r="AE40" i="4"/>
  <c r="AF40" i="4" s="1"/>
  <c r="Z40" i="4"/>
  <c r="AA40" i="4" s="1"/>
  <c r="U40" i="4"/>
  <c r="V40" i="4" s="1"/>
  <c r="P40" i="4"/>
  <c r="Q40" i="4" s="1"/>
  <c r="K40" i="4"/>
  <c r="L40" i="4" s="1"/>
  <c r="AE60" i="4" l="1"/>
  <c r="P60" i="4"/>
  <c r="AJ60" i="4"/>
  <c r="U60" i="4"/>
  <c r="AO60" i="4"/>
  <c r="Z60" i="4"/>
  <c r="K60" i="4"/>
  <c r="BC9" i="7" l="1"/>
  <c r="EQ3" i="7"/>
  <c r="EE3" i="7"/>
  <c r="DS3" i="7"/>
  <c r="DG3" i="7"/>
  <c r="CU3" i="7"/>
  <c r="CI3" i="7"/>
  <c r="BW3" i="7"/>
  <c r="BK3" i="7"/>
  <c r="AY3" i="7"/>
  <c r="AM3" i="7"/>
  <c r="AA3" i="7"/>
  <c r="FI41" i="7" l="1"/>
  <c r="FI40" i="7"/>
  <c r="FI39" i="7"/>
  <c r="FI38" i="7"/>
  <c r="FI37" i="7"/>
  <c r="FI36" i="7"/>
  <c r="FI35" i="7"/>
  <c r="FI34" i="7"/>
  <c r="FI33" i="7"/>
  <c r="FI32" i="7"/>
  <c r="FI31" i="7"/>
  <c r="FI30" i="7"/>
  <c r="FI29" i="7"/>
  <c r="FI28" i="7"/>
  <c r="FI27" i="7"/>
  <c r="FI26" i="7"/>
  <c r="FI25" i="7"/>
  <c r="FI24" i="7"/>
  <c r="FI23" i="7"/>
  <c r="FI22" i="7"/>
  <c r="FI21" i="7"/>
  <c r="FI20" i="7"/>
  <c r="FI19" i="7"/>
  <c r="FI18" i="7"/>
  <c r="FI17" i="7"/>
  <c r="FI16" i="7"/>
  <c r="FI15" i="7"/>
  <c r="FI14" i="7"/>
  <c r="FI13" i="7"/>
  <c r="FI12" i="7"/>
  <c r="FI11" i="7"/>
  <c r="FI10" i="7"/>
  <c r="FI9" i="7"/>
  <c r="FI8" i="7"/>
  <c r="FI7" i="7"/>
  <c r="FI6" i="7"/>
  <c r="FI5" i="7"/>
  <c r="FI4" i="7"/>
  <c r="FI3" i="7"/>
  <c r="FF41" i="7"/>
  <c r="FF40" i="7"/>
  <c r="FF39" i="7"/>
  <c r="FF38" i="7"/>
  <c r="FF37" i="7"/>
  <c r="FF36" i="7"/>
  <c r="FF35" i="7"/>
  <c r="FF34" i="7"/>
  <c r="FF33" i="7"/>
  <c r="FF32" i="7"/>
  <c r="FF31" i="7"/>
  <c r="FF30" i="7"/>
  <c r="FF29" i="7"/>
  <c r="FF28" i="7"/>
  <c r="FF27" i="7"/>
  <c r="FF26" i="7"/>
  <c r="FF25" i="7"/>
  <c r="FF24" i="7"/>
  <c r="FF23" i="7"/>
  <c r="FF22" i="7"/>
  <c r="FF21" i="7"/>
  <c r="FF20" i="7"/>
  <c r="FF19" i="7"/>
  <c r="FF18" i="7"/>
  <c r="FF17" i="7"/>
  <c r="FF16" i="7"/>
  <c r="FF15" i="7"/>
  <c r="FF14" i="7"/>
  <c r="FF13" i="7"/>
  <c r="FF12" i="7"/>
  <c r="FF11" i="7"/>
  <c r="FF10" i="7"/>
  <c r="FF9" i="7"/>
  <c r="FF8" i="7"/>
  <c r="FF7" i="7"/>
  <c r="FF6" i="7"/>
  <c r="FF5" i="7"/>
  <c r="FF4" i="7"/>
  <c r="FF3" i="7"/>
  <c r="FC41" i="7"/>
  <c r="FC40" i="7"/>
  <c r="FC39" i="7"/>
  <c r="FC38" i="7"/>
  <c r="FC37" i="7"/>
  <c r="FC36" i="7"/>
  <c r="FC35" i="7"/>
  <c r="FC34" i="7"/>
  <c r="FC33" i="7"/>
  <c r="FC32" i="7"/>
  <c r="FC31" i="7"/>
  <c r="FC30" i="7"/>
  <c r="FC29" i="7"/>
  <c r="FC28" i="7"/>
  <c r="FC27" i="7"/>
  <c r="FC26" i="7"/>
  <c r="FC25" i="7"/>
  <c r="FC24" i="7"/>
  <c r="FC23" i="7"/>
  <c r="FC22" i="7"/>
  <c r="FC21" i="7"/>
  <c r="FC20" i="7"/>
  <c r="FC19" i="7"/>
  <c r="FC18" i="7"/>
  <c r="FC17" i="7"/>
  <c r="FC16" i="7"/>
  <c r="FC15" i="7"/>
  <c r="FC14" i="7"/>
  <c r="FC13" i="7"/>
  <c r="FC12" i="7"/>
  <c r="FC11" i="7"/>
  <c r="FC10" i="7"/>
  <c r="FC9" i="7"/>
  <c r="FC8" i="7"/>
  <c r="FC7" i="7"/>
  <c r="FC6" i="7"/>
  <c r="FC5" i="7"/>
  <c r="FC4" i="7"/>
  <c r="FC3" i="7"/>
  <c r="EZ41" i="7"/>
  <c r="EZ40" i="7"/>
  <c r="EZ39" i="7"/>
  <c r="EZ38" i="7"/>
  <c r="EZ37" i="7"/>
  <c r="EZ36" i="7"/>
  <c r="EZ35" i="7"/>
  <c r="EZ34" i="7"/>
  <c r="EZ33" i="7"/>
  <c r="EZ32" i="7"/>
  <c r="EZ31" i="7"/>
  <c r="EZ30" i="7"/>
  <c r="EZ29" i="7"/>
  <c r="EZ28" i="7"/>
  <c r="EZ27" i="7"/>
  <c r="EZ26" i="7"/>
  <c r="EZ25" i="7"/>
  <c r="EZ24" i="7"/>
  <c r="EZ23" i="7"/>
  <c r="EZ22" i="7"/>
  <c r="EZ21" i="7"/>
  <c r="EZ20" i="7"/>
  <c r="EZ19" i="7"/>
  <c r="EZ18" i="7"/>
  <c r="EZ17" i="7"/>
  <c r="EZ16" i="7"/>
  <c r="EZ15" i="7"/>
  <c r="EZ14" i="7"/>
  <c r="EZ13" i="7"/>
  <c r="EZ12" i="7"/>
  <c r="EZ11" i="7"/>
  <c r="EZ10" i="7"/>
  <c r="EZ9" i="7"/>
  <c r="EZ8" i="7"/>
  <c r="EZ7" i="7"/>
  <c r="EZ6" i="7"/>
  <c r="EZ5" i="7"/>
  <c r="EZ4" i="7"/>
  <c r="EZ3" i="7"/>
  <c r="EW41" i="7"/>
  <c r="EW40" i="7"/>
  <c r="EW39" i="7"/>
  <c r="EW38" i="7"/>
  <c r="EW37" i="7"/>
  <c r="EW36" i="7"/>
  <c r="EW35" i="7"/>
  <c r="EW34" i="7"/>
  <c r="EW33" i="7"/>
  <c r="EW32" i="7"/>
  <c r="EW31" i="7"/>
  <c r="EW30" i="7"/>
  <c r="EW29" i="7"/>
  <c r="EW28" i="7"/>
  <c r="EW27" i="7"/>
  <c r="EW26" i="7"/>
  <c r="EW25" i="7"/>
  <c r="EW24" i="7"/>
  <c r="EW23" i="7"/>
  <c r="EW22" i="7"/>
  <c r="EW21" i="7"/>
  <c r="EW20" i="7"/>
  <c r="EW19" i="7"/>
  <c r="EW18" i="7"/>
  <c r="EW17" i="7"/>
  <c r="EW16" i="7"/>
  <c r="EW15" i="7"/>
  <c r="EW14" i="7"/>
  <c r="EW13" i="7"/>
  <c r="EW12" i="7"/>
  <c r="EW11" i="7"/>
  <c r="EW10" i="7"/>
  <c r="EW9" i="7"/>
  <c r="EW8" i="7"/>
  <c r="EW7" i="7"/>
  <c r="EW6" i="7"/>
  <c r="EW5" i="7"/>
  <c r="EW4" i="7"/>
  <c r="EW3" i="7"/>
  <c r="ET4" i="7"/>
  <c r="FK4" i="7" s="1"/>
  <c r="FR4" i="7" s="1"/>
  <c r="ET5" i="7"/>
  <c r="ET6" i="7"/>
  <c r="ET7" i="7"/>
  <c r="ET8" i="7"/>
  <c r="ET9" i="7"/>
  <c r="ET10" i="7"/>
  <c r="ET11" i="7"/>
  <c r="ET12" i="7"/>
  <c r="ET13" i="7"/>
  <c r="ET14" i="7"/>
  <c r="ET15" i="7"/>
  <c r="ET16" i="7"/>
  <c r="ET17" i="7"/>
  <c r="ET18" i="7"/>
  <c r="ET19" i="7"/>
  <c r="ET20" i="7"/>
  <c r="ET21" i="7"/>
  <c r="ET22" i="7"/>
  <c r="ET23" i="7"/>
  <c r="ET24" i="7"/>
  <c r="ET25" i="7"/>
  <c r="ET26" i="7"/>
  <c r="ET27" i="7"/>
  <c r="ET28" i="7"/>
  <c r="ET29" i="7"/>
  <c r="ET30" i="7"/>
  <c r="ET31" i="7"/>
  <c r="ET32" i="7"/>
  <c r="ET33" i="7"/>
  <c r="ET34" i="7"/>
  <c r="ET35" i="7"/>
  <c r="ET36" i="7"/>
  <c r="ET37" i="7"/>
  <c r="ET38" i="7"/>
  <c r="ET39" i="7"/>
  <c r="ET40" i="7"/>
  <c r="ET41" i="7"/>
  <c r="ET3" i="7"/>
  <c r="FK5" i="7" l="1"/>
  <c r="FR5" i="7" s="1"/>
  <c r="FK6" i="7"/>
  <c r="FR6" i="7" s="1"/>
  <c r="FN4" i="7" l="1"/>
  <c r="FN5" i="7"/>
  <c r="FN6" i="7"/>
  <c r="FN7" i="7"/>
  <c r="FN8" i="7"/>
  <c r="FN9" i="7"/>
  <c r="FN10" i="7"/>
  <c r="FN11" i="7"/>
  <c r="FN12" i="7"/>
  <c r="FN13" i="7"/>
  <c r="FN14" i="7"/>
  <c r="FN15" i="7"/>
  <c r="FN16" i="7"/>
  <c r="FN17" i="7"/>
  <c r="FN18" i="7"/>
  <c r="FN19" i="7"/>
  <c r="FN20" i="7"/>
  <c r="FN21" i="7"/>
  <c r="FN22" i="7"/>
  <c r="FN23" i="7"/>
  <c r="FN24" i="7"/>
  <c r="FN25" i="7"/>
  <c r="FN26" i="7"/>
  <c r="FN27" i="7"/>
  <c r="FN28" i="7"/>
  <c r="FN29" i="7"/>
  <c r="FN30" i="7"/>
  <c r="FN31" i="7"/>
  <c r="FN32" i="7"/>
  <c r="FN33" i="7"/>
  <c r="FN34" i="7"/>
  <c r="FN35" i="7"/>
  <c r="FN36" i="7"/>
  <c r="FN37" i="7"/>
  <c r="FN38" i="7"/>
  <c r="FN39" i="7"/>
  <c r="FN40" i="7"/>
  <c r="FN41" i="7"/>
  <c r="FN3" i="7"/>
  <c r="FL4" i="7"/>
  <c r="FS4" i="7" s="1"/>
  <c r="FL5" i="7"/>
  <c r="FS5" i="7" s="1"/>
  <c r="FL6" i="7"/>
  <c r="FS6" i="7" s="1"/>
  <c r="FL7" i="7"/>
  <c r="FL8" i="7"/>
  <c r="FL9" i="7"/>
  <c r="FL10" i="7"/>
  <c r="FL11" i="7"/>
  <c r="FL12" i="7"/>
  <c r="FL13" i="7"/>
  <c r="FL14" i="7"/>
  <c r="FL15" i="7"/>
  <c r="FL16" i="7"/>
  <c r="FL17" i="7"/>
  <c r="FL18" i="7"/>
  <c r="FL19" i="7"/>
  <c r="FL20" i="7"/>
  <c r="FL21" i="7"/>
  <c r="FL22" i="7"/>
  <c r="FL23" i="7"/>
  <c r="FL24" i="7"/>
  <c r="FL25" i="7"/>
  <c r="FL26" i="7"/>
  <c r="FL27" i="7"/>
  <c r="FL28" i="7"/>
  <c r="FL29" i="7"/>
  <c r="FL30" i="7"/>
  <c r="FL31" i="7"/>
  <c r="FL32" i="7"/>
  <c r="FL33" i="7"/>
  <c r="FL34" i="7"/>
  <c r="FL35" i="7"/>
  <c r="FL36" i="7"/>
  <c r="FL37" i="7"/>
  <c r="FL38" i="7"/>
  <c r="FL39" i="7"/>
  <c r="FL40" i="7"/>
  <c r="FL41" i="7"/>
  <c r="FL3" i="7"/>
  <c r="FM4" i="7"/>
  <c r="FT4" i="7" s="1"/>
  <c r="FM5" i="7"/>
  <c r="FT5" i="7" s="1"/>
  <c r="FM6" i="7"/>
  <c r="FT6" i="7" s="1"/>
  <c r="FU6" i="7" s="1"/>
  <c r="FM7" i="7"/>
  <c r="FT7" i="7" s="1"/>
  <c r="FU7" i="7" s="1"/>
  <c r="FM8" i="7"/>
  <c r="FT8" i="7" s="1"/>
  <c r="FM9" i="7"/>
  <c r="FT9" i="7" s="1"/>
  <c r="FM10" i="7"/>
  <c r="FT10" i="7" s="1"/>
  <c r="FU10" i="7" s="1"/>
  <c r="FM11" i="7"/>
  <c r="FT11" i="7" s="1"/>
  <c r="FU11" i="7" s="1"/>
  <c r="FM12" i="7"/>
  <c r="FT12" i="7" s="1"/>
  <c r="FM13" i="7"/>
  <c r="FT13" i="7" s="1"/>
  <c r="FM14" i="7"/>
  <c r="FT14" i="7" s="1"/>
  <c r="FU14" i="7" s="1"/>
  <c r="FM15" i="7"/>
  <c r="FT15" i="7" s="1"/>
  <c r="FU15" i="7" s="1"/>
  <c r="FM16" i="7"/>
  <c r="FT16" i="7" s="1"/>
  <c r="FM17" i="7"/>
  <c r="FT17" i="7" s="1"/>
  <c r="FM18" i="7"/>
  <c r="FT18" i="7" s="1"/>
  <c r="FU18" i="7" s="1"/>
  <c r="FM19" i="7"/>
  <c r="FT19" i="7" s="1"/>
  <c r="FU19" i="7" s="1"/>
  <c r="FM20" i="7"/>
  <c r="FT20" i="7" s="1"/>
  <c r="FM21" i="7"/>
  <c r="FT21" i="7" s="1"/>
  <c r="FM22" i="7"/>
  <c r="FT22" i="7" s="1"/>
  <c r="FU22" i="7" s="1"/>
  <c r="FM23" i="7"/>
  <c r="FT23" i="7" s="1"/>
  <c r="FU23" i="7" s="1"/>
  <c r="FM24" i="7"/>
  <c r="FT24" i="7" s="1"/>
  <c r="FM25" i="7"/>
  <c r="FT25" i="7" s="1"/>
  <c r="FM26" i="7"/>
  <c r="FT26" i="7" s="1"/>
  <c r="FU26" i="7" s="1"/>
  <c r="FM27" i="7"/>
  <c r="FT27" i="7" s="1"/>
  <c r="FU27" i="7" s="1"/>
  <c r="FM28" i="7"/>
  <c r="FT28" i="7" s="1"/>
  <c r="FM29" i="7"/>
  <c r="FT29" i="7" s="1"/>
  <c r="FM30" i="7"/>
  <c r="FT30" i="7" s="1"/>
  <c r="FU30" i="7" s="1"/>
  <c r="FM31" i="7"/>
  <c r="FT31" i="7" s="1"/>
  <c r="FU31" i="7" s="1"/>
  <c r="FM32" i="7"/>
  <c r="FT32" i="7" s="1"/>
  <c r="FM33" i="7"/>
  <c r="FT33" i="7" s="1"/>
  <c r="FM34" i="7"/>
  <c r="FT34" i="7" s="1"/>
  <c r="FU34" i="7" s="1"/>
  <c r="FM35" i="7"/>
  <c r="FT35" i="7" s="1"/>
  <c r="FU35" i="7" s="1"/>
  <c r="FM36" i="7"/>
  <c r="FT36" i="7" s="1"/>
  <c r="FM37" i="7"/>
  <c r="FT37" i="7" s="1"/>
  <c r="FM38" i="7"/>
  <c r="FT38" i="7" s="1"/>
  <c r="FU38" i="7" s="1"/>
  <c r="FM39" i="7"/>
  <c r="FT39" i="7" s="1"/>
  <c r="FU39" i="7" s="1"/>
  <c r="FM40" i="7"/>
  <c r="FT40" i="7" s="1"/>
  <c r="FM41" i="7"/>
  <c r="FT41" i="7" s="1"/>
  <c r="FM3" i="7"/>
  <c r="FT3" i="7" s="1"/>
  <c r="FU3" i="7" s="1"/>
  <c r="FK7" i="7"/>
  <c r="FR7" i="7" s="1"/>
  <c r="FS7" i="7" s="1"/>
  <c r="FK8" i="7"/>
  <c r="FR8" i="7" s="1"/>
  <c r="FS8" i="7" s="1"/>
  <c r="FK9" i="7"/>
  <c r="FR9" i="7" s="1"/>
  <c r="FK10" i="7"/>
  <c r="FR10" i="7" s="1"/>
  <c r="FK11" i="7"/>
  <c r="FR11" i="7" s="1"/>
  <c r="FS11" i="7" s="1"/>
  <c r="FK12" i="7"/>
  <c r="FR12" i="7" s="1"/>
  <c r="FS12" i="7" s="1"/>
  <c r="FK13" i="7"/>
  <c r="FR13" i="7" s="1"/>
  <c r="FK14" i="7"/>
  <c r="FR14" i="7" s="1"/>
  <c r="FK15" i="7"/>
  <c r="FR15" i="7" s="1"/>
  <c r="FS15" i="7" s="1"/>
  <c r="FK16" i="7"/>
  <c r="FR16" i="7" s="1"/>
  <c r="FS16" i="7" s="1"/>
  <c r="FK17" i="7"/>
  <c r="FR17" i="7" s="1"/>
  <c r="FK18" i="7"/>
  <c r="FR18" i="7" s="1"/>
  <c r="FK19" i="7"/>
  <c r="FR19" i="7" s="1"/>
  <c r="FS19" i="7" s="1"/>
  <c r="FK20" i="7"/>
  <c r="FR20" i="7" s="1"/>
  <c r="FS20" i="7" s="1"/>
  <c r="FK21" i="7"/>
  <c r="FR21" i="7" s="1"/>
  <c r="FK22" i="7"/>
  <c r="FR22" i="7" s="1"/>
  <c r="FK23" i="7"/>
  <c r="FR23" i="7" s="1"/>
  <c r="FS23" i="7" s="1"/>
  <c r="FK24" i="7"/>
  <c r="FR24" i="7" s="1"/>
  <c r="FS24" i="7" s="1"/>
  <c r="FK25" i="7"/>
  <c r="FR25" i="7" s="1"/>
  <c r="FK26" i="7"/>
  <c r="FR26" i="7" s="1"/>
  <c r="FK27" i="7"/>
  <c r="FR27" i="7" s="1"/>
  <c r="FS27" i="7" s="1"/>
  <c r="FK28" i="7"/>
  <c r="FR28" i="7" s="1"/>
  <c r="FS28" i="7" s="1"/>
  <c r="FK29" i="7"/>
  <c r="FR29" i="7" s="1"/>
  <c r="FK30" i="7"/>
  <c r="FR30" i="7" s="1"/>
  <c r="FK31" i="7"/>
  <c r="FR31" i="7" s="1"/>
  <c r="FS31" i="7" s="1"/>
  <c r="FK32" i="7"/>
  <c r="FR32" i="7" s="1"/>
  <c r="FS32" i="7" s="1"/>
  <c r="FK33" i="7"/>
  <c r="FR33" i="7" s="1"/>
  <c r="FK34" i="7"/>
  <c r="FR34" i="7" s="1"/>
  <c r="FK35" i="7"/>
  <c r="FR35" i="7" s="1"/>
  <c r="FS35" i="7" s="1"/>
  <c r="FK36" i="7"/>
  <c r="FR36" i="7" s="1"/>
  <c r="FS36" i="7" s="1"/>
  <c r="FK37" i="7"/>
  <c r="FR37" i="7" s="1"/>
  <c r="FK38" i="7"/>
  <c r="FR38" i="7" s="1"/>
  <c r="FK39" i="7"/>
  <c r="FR39" i="7" s="1"/>
  <c r="FS39" i="7" s="1"/>
  <c r="FK40" i="7"/>
  <c r="FR40" i="7" s="1"/>
  <c r="FS40" i="7" s="1"/>
  <c r="FK41" i="7"/>
  <c r="FR41" i="7" s="1"/>
  <c r="FK3" i="7"/>
  <c r="FR3" i="7" s="1"/>
  <c r="FS3" i="7" l="1"/>
  <c r="FS34" i="7"/>
  <c r="FS26" i="7"/>
  <c r="FS18" i="7"/>
  <c r="FS41" i="7"/>
  <c r="FS37" i="7"/>
  <c r="FS33" i="7"/>
  <c r="FS29" i="7"/>
  <c r="FS25" i="7"/>
  <c r="FS21" i="7"/>
  <c r="FS17" i="7"/>
  <c r="FS13" i="7"/>
  <c r="FS9" i="7"/>
  <c r="FU41" i="7"/>
  <c r="FU37" i="7"/>
  <c r="FU33" i="7"/>
  <c r="FU29" i="7"/>
  <c r="FU25" i="7"/>
  <c r="FU21" i="7"/>
  <c r="FU17" i="7"/>
  <c r="FU13" i="7"/>
  <c r="FU9" i="7"/>
  <c r="BE9" i="7"/>
  <c r="FU5" i="7"/>
  <c r="FS38" i="7"/>
  <c r="FS30" i="7"/>
  <c r="FS22" i="7"/>
  <c r="FS14" i="7"/>
  <c r="FS10" i="7"/>
  <c r="FU40" i="7"/>
  <c r="FU36" i="7"/>
  <c r="FU32" i="7"/>
  <c r="FU28" i="7"/>
  <c r="FU24" i="7"/>
  <c r="FU20" i="7"/>
  <c r="FU16" i="7"/>
  <c r="FU12" i="7"/>
  <c r="FU8" i="7"/>
  <c r="FU4" i="7"/>
  <c r="BP35" i="7"/>
  <c r="BP19" i="7"/>
  <c r="AF39" i="7"/>
  <c r="AF35" i="7"/>
  <c r="AF31" i="7"/>
  <c r="AF27" i="7"/>
  <c r="AF23" i="7"/>
  <c r="AF19" i="7"/>
  <c r="AF15" i="7"/>
  <c r="AF11" i="7"/>
  <c r="AF7" i="7"/>
  <c r="AF3" i="7"/>
  <c r="T39" i="7"/>
  <c r="T38" i="7"/>
  <c r="T35" i="7"/>
  <c r="T34" i="7"/>
  <c r="T31" i="7"/>
  <c r="T30" i="7"/>
  <c r="T27" i="7"/>
  <c r="T26" i="7"/>
  <c r="T23" i="7"/>
  <c r="T22" i="7"/>
  <c r="T19" i="7"/>
  <c r="T18" i="7"/>
  <c r="T15" i="7"/>
  <c r="T14" i="7"/>
  <c r="T11" i="7"/>
  <c r="T10" i="7"/>
  <c r="T7" i="7"/>
  <c r="T6" i="7"/>
  <c r="T3" i="7"/>
  <c r="EI41" i="7"/>
  <c r="EK41" i="7" s="1"/>
  <c r="EI40" i="7"/>
  <c r="EK40" i="7" s="1"/>
  <c r="EI39" i="7"/>
  <c r="EK39" i="7" s="1"/>
  <c r="BF33" i="3" s="1"/>
  <c r="EI38" i="7"/>
  <c r="EK38" i="7" s="1"/>
  <c r="BF32" i="3" s="1"/>
  <c r="EI37" i="7"/>
  <c r="EK37" i="7" s="1"/>
  <c r="BF31" i="3" s="1"/>
  <c r="EI36" i="7"/>
  <c r="EK36" i="7" s="1"/>
  <c r="BF30" i="3" s="1"/>
  <c r="EI35" i="7"/>
  <c r="EK35" i="7" s="1"/>
  <c r="BF29" i="3" s="1"/>
  <c r="EI34" i="7"/>
  <c r="EK34" i="7" s="1"/>
  <c r="BF28" i="3" s="1"/>
  <c r="EI33" i="7"/>
  <c r="EK33" i="7" s="1"/>
  <c r="BF27" i="3" s="1"/>
  <c r="EI32" i="7"/>
  <c r="EK32" i="7" s="1"/>
  <c r="BF26" i="3" s="1"/>
  <c r="EI31" i="7"/>
  <c r="EK31" i="7" s="1"/>
  <c r="BF25" i="3" s="1"/>
  <c r="EI30" i="7"/>
  <c r="EK30" i="7" s="1"/>
  <c r="BF24" i="3" s="1"/>
  <c r="EI29" i="7"/>
  <c r="EK29" i="7" s="1"/>
  <c r="BF23" i="3" s="1"/>
  <c r="EI28" i="7"/>
  <c r="EK28" i="7" s="1"/>
  <c r="BF22" i="3" s="1"/>
  <c r="EI27" i="7"/>
  <c r="EK27" i="7" s="1"/>
  <c r="BF21" i="3" s="1"/>
  <c r="EI26" i="7"/>
  <c r="EK26" i="7" s="1"/>
  <c r="BF20" i="3" s="1"/>
  <c r="EI25" i="7"/>
  <c r="EK25" i="7" s="1"/>
  <c r="BF19" i="3" s="1"/>
  <c r="EI24" i="7"/>
  <c r="EK24" i="7" s="1"/>
  <c r="BF18" i="3" s="1"/>
  <c r="EI23" i="7"/>
  <c r="EK23" i="7" s="1"/>
  <c r="BF17" i="3" s="1"/>
  <c r="EI22" i="7"/>
  <c r="EK22" i="7" s="1"/>
  <c r="BF16" i="3" s="1"/>
  <c r="EI21" i="7"/>
  <c r="EK21" i="7" s="1"/>
  <c r="BF15" i="3" s="1"/>
  <c r="EI20" i="7"/>
  <c r="EK20" i="7" s="1"/>
  <c r="BF14" i="3" s="1"/>
  <c r="EI19" i="7"/>
  <c r="EK19" i="7" s="1"/>
  <c r="BF13" i="3" s="1"/>
  <c r="EI18" i="7"/>
  <c r="EK18" i="7" s="1"/>
  <c r="BF12" i="3" s="1"/>
  <c r="EI17" i="7"/>
  <c r="EK17" i="7" s="1"/>
  <c r="BF11" i="3" s="1"/>
  <c r="EI16" i="7"/>
  <c r="EK16" i="7" s="1"/>
  <c r="BF10" i="3" s="1"/>
  <c r="EI15" i="7"/>
  <c r="EK15" i="7" s="1"/>
  <c r="BF9" i="3" s="1"/>
  <c r="EI14" i="7"/>
  <c r="EK14" i="7" s="1"/>
  <c r="BF8" i="3" s="1"/>
  <c r="EI13" i="7"/>
  <c r="EK13" i="7" s="1"/>
  <c r="BF7" i="3" s="1"/>
  <c r="EI12" i="7"/>
  <c r="EK12" i="7" s="1"/>
  <c r="BF6" i="3" s="1"/>
  <c r="EI11" i="7"/>
  <c r="EK11" i="7" s="1"/>
  <c r="BF5" i="3" s="1"/>
  <c r="EI10" i="7"/>
  <c r="EK10" i="7" s="1"/>
  <c r="BF4" i="3" s="1"/>
  <c r="EI9" i="7"/>
  <c r="EK9" i="7" s="1"/>
  <c r="BF3" i="3" s="1"/>
  <c r="EI8" i="7"/>
  <c r="EK8" i="7" s="1"/>
  <c r="EI7" i="7"/>
  <c r="EK7" i="7" s="1"/>
  <c r="EI6" i="7"/>
  <c r="EK6" i="7" s="1"/>
  <c r="EI5" i="7"/>
  <c r="EK5" i="7" s="1"/>
  <c r="EI4" i="7"/>
  <c r="EK4" i="7" s="1"/>
  <c r="EI3" i="7"/>
  <c r="EK3" i="7" s="1"/>
  <c r="DW41" i="7"/>
  <c r="DY41" i="7" s="1"/>
  <c r="DW40" i="7"/>
  <c r="DY40" i="7" s="1"/>
  <c r="DW39" i="7"/>
  <c r="DY39" i="7" s="1"/>
  <c r="AX33" i="3" s="1"/>
  <c r="DW38" i="7"/>
  <c r="DY38" i="7" s="1"/>
  <c r="AX32" i="3" s="1"/>
  <c r="DW37" i="7"/>
  <c r="DY37" i="7" s="1"/>
  <c r="AX31" i="3" s="1"/>
  <c r="DW36" i="7"/>
  <c r="DY36" i="7" s="1"/>
  <c r="AX30" i="3" s="1"/>
  <c r="DW35" i="7"/>
  <c r="DY35" i="7" s="1"/>
  <c r="AX29" i="3" s="1"/>
  <c r="DW34" i="7"/>
  <c r="DY34" i="7" s="1"/>
  <c r="AX28" i="3" s="1"/>
  <c r="DW33" i="7"/>
  <c r="DY33" i="7" s="1"/>
  <c r="AX27" i="3" s="1"/>
  <c r="DW32" i="7"/>
  <c r="DY32" i="7" s="1"/>
  <c r="AX26" i="3" s="1"/>
  <c r="DW31" i="7"/>
  <c r="DY31" i="7" s="1"/>
  <c r="AX25" i="3" s="1"/>
  <c r="DW30" i="7"/>
  <c r="DY30" i="7" s="1"/>
  <c r="AX24" i="3" s="1"/>
  <c r="DW29" i="7"/>
  <c r="DY29" i="7" s="1"/>
  <c r="AX23" i="3" s="1"/>
  <c r="DW28" i="7"/>
  <c r="DY28" i="7" s="1"/>
  <c r="AX22" i="3" s="1"/>
  <c r="DW27" i="7"/>
  <c r="DY27" i="7" s="1"/>
  <c r="AX21" i="3" s="1"/>
  <c r="DW26" i="7"/>
  <c r="DY26" i="7" s="1"/>
  <c r="AX20" i="3" s="1"/>
  <c r="DW25" i="7"/>
  <c r="DY25" i="7" s="1"/>
  <c r="AX19" i="3" s="1"/>
  <c r="DW24" i="7"/>
  <c r="DY24" i="7" s="1"/>
  <c r="AX18" i="3" s="1"/>
  <c r="DW23" i="7"/>
  <c r="DY23" i="7" s="1"/>
  <c r="AX17" i="3" s="1"/>
  <c r="DW22" i="7"/>
  <c r="DY22" i="7" s="1"/>
  <c r="AX16" i="3" s="1"/>
  <c r="DW21" i="7"/>
  <c r="DY21" i="7" s="1"/>
  <c r="AX15" i="3" s="1"/>
  <c r="DW20" i="7"/>
  <c r="DY20" i="7" s="1"/>
  <c r="AX14" i="3" s="1"/>
  <c r="DW19" i="7"/>
  <c r="DY19" i="7" s="1"/>
  <c r="AX13" i="3" s="1"/>
  <c r="DW18" i="7"/>
  <c r="DY18" i="7" s="1"/>
  <c r="AX12" i="3" s="1"/>
  <c r="DW17" i="7"/>
  <c r="DY17" i="7" s="1"/>
  <c r="AX11" i="3" s="1"/>
  <c r="DW16" i="7"/>
  <c r="DY16" i="7" s="1"/>
  <c r="AX10" i="3" s="1"/>
  <c r="DW15" i="7"/>
  <c r="DY15" i="7" s="1"/>
  <c r="AX9" i="3" s="1"/>
  <c r="DW14" i="7"/>
  <c r="DY14" i="7" s="1"/>
  <c r="AX8" i="3" s="1"/>
  <c r="DW13" i="7"/>
  <c r="DY13" i="7" s="1"/>
  <c r="AX7" i="3" s="1"/>
  <c r="DW12" i="7"/>
  <c r="DY12" i="7" s="1"/>
  <c r="AX6" i="3" s="1"/>
  <c r="DW11" i="7"/>
  <c r="DY11" i="7" s="1"/>
  <c r="AX5" i="3" s="1"/>
  <c r="DW10" i="7"/>
  <c r="DY10" i="7" s="1"/>
  <c r="AX4" i="3" s="1"/>
  <c r="DW9" i="7"/>
  <c r="DY9" i="7" s="1"/>
  <c r="AX3" i="3" s="1"/>
  <c r="DW8" i="7"/>
  <c r="DY8" i="7" s="1"/>
  <c r="DW7" i="7"/>
  <c r="DY7" i="7" s="1"/>
  <c r="DW6" i="7"/>
  <c r="DY6" i="7" s="1"/>
  <c r="DW5" i="7"/>
  <c r="DY5" i="7" s="1"/>
  <c r="DW4" i="7"/>
  <c r="DY4" i="7" s="1"/>
  <c r="DW3" i="7"/>
  <c r="DY3" i="7" s="1"/>
  <c r="DK41" i="7"/>
  <c r="DM41" i="7" s="1"/>
  <c r="DK40" i="7"/>
  <c r="DM40" i="7" s="1"/>
  <c r="DK39" i="7"/>
  <c r="DM39" i="7" s="1"/>
  <c r="AP33" i="3" s="1"/>
  <c r="DK38" i="7"/>
  <c r="DM38" i="7" s="1"/>
  <c r="AP32" i="3" s="1"/>
  <c r="DK37" i="7"/>
  <c r="DM37" i="7" s="1"/>
  <c r="AP31" i="3" s="1"/>
  <c r="DK36" i="7"/>
  <c r="DM36" i="7" s="1"/>
  <c r="AP30" i="3" s="1"/>
  <c r="DK35" i="7"/>
  <c r="DM35" i="7" s="1"/>
  <c r="AP29" i="3" s="1"/>
  <c r="DK34" i="7"/>
  <c r="DM34" i="7" s="1"/>
  <c r="AP28" i="3" s="1"/>
  <c r="DK33" i="7"/>
  <c r="DM33" i="7" s="1"/>
  <c r="AP27" i="3" s="1"/>
  <c r="DK32" i="7"/>
  <c r="DM32" i="7" s="1"/>
  <c r="AP26" i="3" s="1"/>
  <c r="DK31" i="7"/>
  <c r="DM31" i="7" s="1"/>
  <c r="AP25" i="3" s="1"/>
  <c r="DK30" i="7"/>
  <c r="DM30" i="7" s="1"/>
  <c r="AP24" i="3" s="1"/>
  <c r="DK29" i="7"/>
  <c r="DM29" i="7" s="1"/>
  <c r="AP23" i="3" s="1"/>
  <c r="DK28" i="7"/>
  <c r="DM28" i="7" s="1"/>
  <c r="AP22" i="3" s="1"/>
  <c r="DK27" i="7"/>
  <c r="DM27" i="7" s="1"/>
  <c r="AP21" i="3" s="1"/>
  <c r="DK26" i="7"/>
  <c r="DM26" i="7" s="1"/>
  <c r="AP20" i="3" s="1"/>
  <c r="DK25" i="7"/>
  <c r="DM25" i="7" s="1"/>
  <c r="AP19" i="3" s="1"/>
  <c r="DK24" i="7"/>
  <c r="DM24" i="7" s="1"/>
  <c r="AP18" i="3" s="1"/>
  <c r="DK23" i="7"/>
  <c r="DM23" i="7" s="1"/>
  <c r="AP17" i="3" s="1"/>
  <c r="DK22" i="7"/>
  <c r="DM22" i="7" s="1"/>
  <c r="AP16" i="3" s="1"/>
  <c r="DK21" i="7"/>
  <c r="DM21" i="7" s="1"/>
  <c r="AP15" i="3" s="1"/>
  <c r="DK20" i="7"/>
  <c r="DM20" i="7" s="1"/>
  <c r="AP14" i="3" s="1"/>
  <c r="DK19" i="7"/>
  <c r="DM19" i="7" s="1"/>
  <c r="AP13" i="3" s="1"/>
  <c r="DK18" i="7"/>
  <c r="DM18" i="7" s="1"/>
  <c r="AP12" i="3" s="1"/>
  <c r="DK17" i="7"/>
  <c r="DM17" i="7" s="1"/>
  <c r="AP11" i="3" s="1"/>
  <c r="DK16" i="7"/>
  <c r="DM16" i="7" s="1"/>
  <c r="AP10" i="3" s="1"/>
  <c r="DK15" i="7"/>
  <c r="DM15" i="7" s="1"/>
  <c r="AP9" i="3" s="1"/>
  <c r="DK14" i="7"/>
  <c r="DM14" i="7" s="1"/>
  <c r="AP8" i="3" s="1"/>
  <c r="DK13" i="7"/>
  <c r="DM13" i="7" s="1"/>
  <c r="AP7" i="3" s="1"/>
  <c r="DK12" i="7"/>
  <c r="DM12" i="7" s="1"/>
  <c r="AP6" i="3" s="1"/>
  <c r="DK11" i="7"/>
  <c r="DM11" i="7" s="1"/>
  <c r="AP5" i="3" s="1"/>
  <c r="DK10" i="7"/>
  <c r="DM10" i="7" s="1"/>
  <c r="AP4" i="3" s="1"/>
  <c r="DK9" i="7"/>
  <c r="DM9" i="7" s="1"/>
  <c r="AP3" i="3" s="1"/>
  <c r="DK8" i="7"/>
  <c r="DM8" i="7" s="1"/>
  <c r="DK7" i="7"/>
  <c r="DM7" i="7" s="1"/>
  <c r="DK6" i="7"/>
  <c r="DM6" i="7" s="1"/>
  <c r="DK5" i="7"/>
  <c r="DM5" i="7" s="1"/>
  <c r="DK4" i="7"/>
  <c r="DM4" i="7" s="1"/>
  <c r="DK3" i="7"/>
  <c r="DM3" i="7" s="1"/>
  <c r="CY41" i="7"/>
  <c r="DA41" i="7" s="1"/>
  <c r="CY40" i="7"/>
  <c r="DA40" i="7" s="1"/>
  <c r="CY39" i="7"/>
  <c r="DA39" i="7" s="1"/>
  <c r="AH33" i="3" s="1"/>
  <c r="CY38" i="7"/>
  <c r="DA38" i="7" s="1"/>
  <c r="AH32" i="3" s="1"/>
  <c r="CY37" i="7"/>
  <c r="DA37" i="7" s="1"/>
  <c r="AH31" i="3" s="1"/>
  <c r="CY36" i="7"/>
  <c r="DA36" i="7" s="1"/>
  <c r="AH30" i="3" s="1"/>
  <c r="CY35" i="7"/>
  <c r="DA35" i="7" s="1"/>
  <c r="AH29" i="3" s="1"/>
  <c r="CY34" i="7"/>
  <c r="DA34" i="7" s="1"/>
  <c r="AH28" i="3" s="1"/>
  <c r="CY33" i="7"/>
  <c r="DA33" i="7" s="1"/>
  <c r="AH27" i="3" s="1"/>
  <c r="CY32" i="7"/>
  <c r="DA32" i="7" s="1"/>
  <c r="AH26" i="3" s="1"/>
  <c r="CY31" i="7"/>
  <c r="DA31" i="7" s="1"/>
  <c r="AH25" i="3" s="1"/>
  <c r="CY30" i="7"/>
  <c r="DA30" i="7" s="1"/>
  <c r="AH24" i="3" s="1"/>
  <c r="CY29" i="7"/>
  <c r="DA29" i="7" s="1"/>
  <c r="AH23" i="3" s="1"/>
  <c r="CY28" i="7"/>
  <c r="DA28" i="7" s="1"/>
  <c r="AH22" i="3" s="1"/>
  <c r="CY27" i="7"/>
  <c r="DA27" i="7" s="1"/>
  <c r="AH21" i="3" s="1"/>
  <c r="CY26" i="7"/>
  <c r="DA26" i="7" s="1"/>
  <c r="AH20" i="3" s="1"/>
  <c r="CY25" i="7"/>
  <c r="DA25" i="7" s="1"/>
  <c r="AH19" i="3" s="1"/>
  <c r="CY24" i="7"/>
  <c r="DA24" i="7" s="1"/>
  <c r="AH18" i="3" s="1"/>
  <c r="CY23" i="7"/>
  <c r="DA23" i="7" s="1"/>
  <c r="AH17" i="3" s="1"/>
  <c r="CY22" i="7"/>
  <c r="DA22" i="7" s="1"/>
  <c r="AH16" i="3" s="1"/>
  <c r="CY21" i="7"/>
  <c r="DA21" i="7" s="1"/>
  <c r="AH15" i="3" s="1"/>
  <c r="CY20" i="7"/>
  <c r="DA20" i="7" s="1"/>
  <c r="AH14" i="3" s="1"/>
  <c r="CY19" i="7"/>
  <c r="DA19" i="7" s="1"/>
  <c r="AH13" i="3" s="1"/>
  <c r="CY18" i="7"/>
  <c r="DA18" i="7" s="1"/>
  <c r="AH12" i="3" s="1"/>
  <c r="CY17" i="7"/>
  <c r="DA17" i="7" s="1"/>
  <c r="AH11" i="3" s="1"/>
  <c r="CY16" i="7"/>
  <c r="DA16" i="7" s="1"/>
  <c r="AH10" i="3" s="1"/>
  <c r="CY15" i="7"/>
  <c r="DA15" i="7" s="1"/>
  <c r="AH9" i="3" s="1"/>
  <c r="CY14" i="7"/>
  <c r="DA14" i="7" s="1"/>
  <c r="AH8" i="3" s="1"/>
  <c r="CY13" i="7"/>
  <c r="DA13" i="7" s="1"/>
  <c r="AH7" i="3" s="1"/>
  <c r="CY12" i="7"/>
  <c r="DA12" i="7" s="1"/>
  <c r="AH6" i="3" s="1"/>
  <c r="CY11" i="7"/>
  <c r="DA11" i="7" s="1"/>
  <c r="AH5" i="3" s="1"/>
  <c r="CY10" i="7"/>
  <c r="DA10" i="7" s="1"/>
  <c r="AH4" i="3" s="1"/>
  <c r="CY9" i="7"/>
  <c r="DA9" i="7" s="1"/>
  <c r="AH3" i="3" s="1"/>
  <c r="CY8" i="7"/>
  <c r="DA8" i="7" s="1"/>
  <c r="CY7" i="7"/>
  <c r="DA7" i="7" s="1"/>
  <c r="CY6" i="7"/>
  <c r="DA6" i="7" s="1"/>
  <c r="CY5" i="7"/>
  <c r="DA5" i="7" s="1"/>
  <c r="CY4" i="7"/>
  <c r="DA4" i="7" s="1"/>
  <c r="CY3" i="7"/>
  <c r="DA3" i="7" s="1"/>
  <c r="CM41" i="7"/>
  <c r="CO41" i="7" s="1"/>
  <c r="CM40" i="7"/>
  <c r="CO40" i="7" s="1"/>
  <c r="CM39" i="7"/>
  <c r="CO39" i="7" s="1"/>
  <c r="Z33" i="3" s="1"/>
  <c r="CM38" i="7"/>
  <c r="CO38" i="7" s="1"/>
  <c r="Z32" i="3" s="1"/>
  <c r="CM37" i="7"/>
  <c r="CO37" i="7" s="1"/>
  <c r="Z31" i="3" s="1"/>
  <c r="CM36" i="7"/>
  <c r="CO36" i="7" s="1"/>
  <c r="Z30" i="3" s="1"/>
  <c r="CM35" i="7"/>
  <c r="CO35" i="7" s="1"/>
  <c r="Z29" i="3" s="1"/>
  <c r="CM34" i="7"/>
  <c r="CO34" i="7" s="1"/>
  <c r="Z28" i="3" s="1"/>
  <c r="CM33" i="7"/>
  <c r="CO33" i="7" s="1"/>
  <c r="Z27" i="3" s="1"/>
  <c r="CM32" i="7"/>
  <c r="CO32" i="7" s="1"/>
  <c r="Z26" i="3" s="1"/>
  <c r="CM31" i="7"/>
  <c r="CO31" i="7" s="1"/>
  <c r="Z25" i="3" s="1"/>
  <c r="CM30" i="7"/>
  <c r="CO30" i="7" s="1"/>
  <c r="Z24" i="3" s="1"/>
  <c r="CM29" i="7"/>
  <c r="CO29" i="7" s="1"/>
  <c r="Z23" i="3" s="1"/>
  <c r="CM28" i="7"/>
  <c r="CO28" i="7" s="1"/>
  <c r="Z22" i="3" s="1"/>
  <c r="CM27" i="7"/>
  <c r="CO27" i="7" s="1"/>
  <c r="Z21" i="3" s="1"/>
  <c r="CM26" i="7"/>
  <c r="CO26" i="7" s="1"/>
  <c r="Z20" i="3" s="1"/>
  <c r="CM25" i="7"/>
  <c r="CO25" i="7" s="1"/>
  <c r="Z19" i="3" s="1"/>
  <c r="CM24" i="7"/>
  <c r="CO24" i="7" s="1"/>
  <c r="Z18" i="3" s="1"/>
  <c r="CM23" i="7"/>
  <c r="CO23" i="7" s="1"/>
  <c r="Z17" i="3" s="1"/>
  <c r="CM22" i="7"/>
  <c r="CO22" i="7" s="1"/>
  <c r="Z16" i="3" s="1"/>
  <c r="CM21" i="7"/>
  <c r="CO21" i="7" s="1"/>
  <c r="Z15" i="3" s="1"/>
  <c r="CM20" i="7"/>
  <c r="CO20" i="7" s="1"/>
  <c r="Z14" i="3" s="1"/>
  <c r="CM19" i="7"/>
  <c r="CO19" i="7" s="1"/>
  <c r="Z13" i="3" s="1"/>
  <c r="CM18" i="7"/>
  <c r="CO18" i="7" s="1"/>
  <c r="Z12" i="3" s="1"/>
  <c r="CM17" i="7"/>
  <c r="CO17" i="7" s="1"/>
  <c r="Z11" i="3" s="1"/>
  <c r="CM16" i="7"/>
  <c r="CO16" i="7" s="1"/>
  <c r="Z10" i="3" s="1"/>
  <c r="CM15" i="7"/>
  <c r="CO15" i="7" s="1"/>
  <c r="Z9" i="3" s="1"/>
  <c r="CM14" i="7"/>
  <c r="CO14" i="7" s="1"/>
  <c r="Z8" i="3" s="1"/>
  <c r="CM13" i="7"/>
  <c r="CO13" i="7" s="1"/>
  <c r="Z7" i="3" s="1"/>
  <c r="CM12" i="7"/>
  <c r="CO12" i="7" s="1"/>
  <c r="Z6" i="3" s="1"/>
  <c r="CM11" i="7"/>
  <c r="CO11" i="7" s="1"/>
  <c r="Z5" i="3" s="1"/>
  <c r="CM10" i="7"/>
  <c r="CO10" i="7" s="1"/>
  <c r="Z4" i="3" s="1"/>
  <c r="CM9" i="7"/>
  <c r="CO9" i="7" s="1"/>
  <c r="Z3" i="3" s="1"/>
  <c r="CM8" i="7"/>
  <c r="CO8" i="7" s="1"/>
  <c r="CM7" i="7"/>
  <c r="CO7" i="7" s="1"/>
  <c r="CM6" i="7"/>
  <c r="CO6" i="7" s="1"/>
  <c r="CM5" i="7"/>
  <c r="CO5" i="7" s="1"/>
  <c r="CM4" i="7"/>
  <c r="CO4" i="7" s="1"/>
  <c r="CM3" i="7"/>
  <c r="CO3" i="7" s="1"/>
  <c r="CA41" i="7"/>
  <c r="CC41" i="7" s="1"/>
  <c r="CA40" i="7"/>
  <c r="CC40" i="7" s="1"/>
  <c r="CA39" i="7"/>
  <c r="CC39" i="7" s="1"/>
  <c r="R33" i="3" s="1"/>
  <c r="CA38" i="7"/>
  <c r="CC38" i="7" s="1"/>
  <c r="R32" i="3" s="1"/>
  <c r="CA37" i="7"/>
  <c r="CC37" i="7" s="1"/>
  <c r="R31" i="3" s="1"/>
  <c r="CA36" i="7"/>
  <c r="CC36" i="7" s="1"/>
  <c r="R30" i="3" s="1"/>
  <c r="CA35" i="7"/>
  <c r="CC35" i="7" s="1"/>
  <c r="R29" i="3" s="1"/>
  <c r="CA34" i="7"/>
  <c r="CC34" i="7" s="1"/>
  <c r="R28" i="3" s="1"/>
  <c r="CA33" i="7"/>
  <c r="CC33" i="7" s="1"/>
  <c r="R27" i="3" s="1"/>
  <c r="CA32" i="7"/>
  <c r="CC32" i="7" s="1"/>
  <c r="R26" i="3" s="1"/>
  <c r="CA31" i="7"/>
  <c r="CC31" i="7" s="1"/>
  <c r="R25" i="3" s="1"/>
  <c r="CA30" i="7"/>
  <c r="CC30" i="7" s="1"/>
  <c r="R24" i="3" s="1"/>
  <c r="CA29" i="7"/>
  <c r="CC29" i="7" s="1"/>
  <c r="R23" i="3" s="1"/>
  <c r="CA28" i="7"/>
  <c r="CC28" i="7" s="1"/>
  <c r="R22" i="3" s="1"/>
  <c r="CA27" i="7"/>
  <c r="CC27" i="7" s="1"/>
  <c r="R21" i="3" s="1"/>
  <c r="CA26" i="7"/>
  <c r="CC26" i="7" s="1"/>
  <c r="R20" i="3" s="1"/>
  <c r="CA25" i="7"/>
  <c r="CC25" i="7" s="1"/>
  <c r="R19" i="3" s="1"/>
  <c r="CA24" i="7"/>
  <c r="CC24" i="7" s="1"/>
  <c r="R18" i="3" s="1"/>
  <c r="CA23" i="7"/>
  <c r="CC23" i="7" s="1"/>
  <c r="R17" i="3" s="1"/>
  <c r="CA22" i="7"/>
  <c r="CC22" i="7" s="1"/>
  <c r="R16" i="3" s="1"/>
  <c r="CA21" i="7"/>
  <c r="CC21" i="7" s="1"/>
  <c r="R15" i="3" s="1"/>
  <c r="CA20" i="7"/>
  <c r="CC20" i="7" s="1"/>
  <c r="R14" i="3" s="1"/>
  <c r="CA19" i="7"/>
  <c r="CC19" i="7" s="1"/>
  <c r="R13" i="3" s="1"/>
  <c r="CA18" i="7"/>
  <c r="CC18" i="7" s="1"/>
  <c r="R12" i="3" s="1"/>
  <c r="CA17" i="7"/>
  <c r="CC17" i="7" s="1"/>
  <c r="R11" i="3" s="1"/>
  <c r="CA16" i="7"/>
  <c r="CC16" i="7" s="1"/>
  <c r="R10" i="3" s="1"/>
  <c r="CA15" i="7"/>
  <c r="CC15" i="7" s="1"/>
  <c r="R9" i="3" s="1"/>
  <c r="CA14" i="7"/>
  <c r="CC14" i="7" s="1"/>
  <c r="R8" i="3" s="1"/>
  <c r="CA13" i="7"/>
  <c r="CC13" i="7" s="1"/>
  <c r="R7" i="3" s="1"/>
  <c r="CA12" i="7"/>
  <c r="CC12" i="7" s="1"/>
  <c r="R6" i="3" s="1"/>
  <c r="CA11" i="7"/>
  <c r="CC11" i="7" s="1"/>
  <c r="R5" i="3" s="1"/>
  <c r="CA10" i="7"/>
  <c r="CC10" i="7" s="1"/>
  <c r="R4" i="3" s="1"/>
  <c r="CA9" i="7"/>
  <c r="CC9" i="7" s="1"/>
  <c r="R3" i="3" s="1"/>
  <c r="CA8" i="7"/>
  <c r="CC8" i="7" s="1"/>
  <c r="CA7" i="7"/>
  <c r="CC7" i="7" s="1"/>
  <c r="CA6" i="7"/>
  <c r="CC6" i="7" s="1"/>
  <c r="CA5" i="7"/>
  <c r="CC5" i="7" s="1"/>
  <c r="CA4" i="7"/>
  <c r="CC4" i="7" s="1"/>
  <c r="CA3" i="7"/>
  <c r="CC3" i="7" s="1"/>
  <c r="BO41" i="7"/>
  <c r="BQ41" i="7" s="1"/>
  <c r="BO40" i="7"/>
  <c r="BQ40" i="7" s="1"/>
  <c r="BO39" i="7"/>
  <c r="BQ39" i="7" s="1"/>
  <c r="J33" i="3" s="1"/>
  <c r="BO38" i="7"/>
  <c r="BQ38" i="7" s="1"/>
  <c r="J32" i="3" s="1"/>
  <c r="BO37" i="7"/>
  <c r="BQ37" i="7" s="1"/>
  <c r="J31" i="3" s="1"/>
  <c r="BO36" i="7"/>
  <c r="BQ36" i="7" s="1"/>
  <c r="J30" i="3" s="1"/>
  <c r="BO35" i="7"/>
  <c r="BQ35" i="7" s="1"/>
  <c r="J29" i="3" s="1"/>
  <c r="BO34" i="7"/>
  <c r="BQ34" i="7" s="1"/>
  <c r="J28" i="3" s="1"/>
  <c r="BO33" i="7"/>
  <c r="BQ33" i="7" s="1"/>
  <c r="J27" i="3" s="1"/>
  <c r="BO32" i="7"/>
  <c r="BQ32" i="7" s="1"/>
  <c r="J26" i="3" s="1"/>
  <c r="BO31" i="7"/>
  <c r="BQ31" i="7" s="1"/>
  <c r="J25" i="3" s="1"/>
  <c r="BO30" i="7"/>
  <c r="BQ30" i="7" s="1"/>
  <c r="J24" i="3" s="1"/>
  <c r="BO29" i="7"/>
  <c r="BQ29" i="7" s="1"/>
  <c r="J23" i="3" s="1"/>
  <c r="BO28" i="7"/>
  <c r="BQ28" i="7" s="1"/>
  <c r="J22" i="3" s="1"/>
  <c r="BO27" i="7"/>
  <c r="BQ27" i="7" s="1"/>
  <c r="J21" i="3" s="1"/>
  <c r="BO26" i="7"/>
  <c r="BQ26" i="7" s="1"/>
  <c r="J20" i="3" s="1"/>
  <c r="BO25" i="7"/>
  <c r="BQ25" i="7" s="1"/>
  <c r="J19" i="3" s="1"/>
  <c r="BO24" i="7"/>
  <c r="BQ24" i="7" s="1"/>
  <c r="J18" i="3" s="1"/>
  <c r="BO23" i="7"/>
  <c r="BQ23" i="7" s="1"/>
  <c r="J17" i="3" s="1"/>
  <c r="BO22" i="7"/>
  <c r="BQ22" i="7" s="1"/>
  <c r="J16" i="3" s="1"/>
  <c r="BO21" i="7"/>
  <c r="BQ21" i="7" s="1"/>
  <c r="J15" i="3" s="1"/>
  <c r="BO20" i="7"/>
  <c r="BQ20" i="7" s="1"/>
  <c r="J14" i="3" s="1"/>
  <c r="BO19" i="7"/>
  <c r="BQ19" i="7" s="1"/>
  <c r="J13" i="3" s="1"/>
  <c r="BO18" i="7"/>
  <c r="BQ18" i="7" s="1"/>
  <c r="J12" i="3" s="1"/>
  <c r="BO17" i="7"/>
  <c r="BQ17" i="7" s="1"/>
  <c r="J11" i="3" s="1"/>
  <c r="BO16" i="7"/>
  <c r="BQ16" i="7" s="1"/>
  <c r="J10" i="3" s="1"/>
  <c r="BO15" i="7"/>
  <c r="BQ15" i="7" s="1"/>
  <c r="J9" i="3" s="1"/>
  <c r="BO14" i="7"/>
  <c r="BQ14" i="7" s="1"/>
  <c r="J8" i="3" s="1"/>
  <c r="BO13" i="7"/>
  <c r="BQ13" i="7" s="1"/>
  <c r="J7" i="3" s="1"/>
  <c r="BO12" i="7"/>
  <c r="BQ12" i="7" s="1"/>
  <c r="J6" i="3" s="1"/>
  <c r="BO11" i="7"/>
  <c r="BQ11" i="7" s="1"/>
  <c r="J5" i="3" s="1"/>
  <c r="BO10" i="7"/>
  <c r="BQ10" i="7" s="1"/>
  <c r="J4" i="3" s="1"/>
  <c r="BO9" i="7"/>
  <c r="BQ9" i="7" s="1"/>
  <c r="J3" i="3" s="1"/>
  <c r="BO8" i="7"/>
  <c r="BQ8" i="7" s="1"/>
  <c r="BO7" i="7"/>
  <c r="BQ7" i="7" s="1"/>
  <c r="BO6" i="7"/>
  <c r="BQ6" i="7" s="1"/>
  <c r="BO5" i="7"/>
  <c r="BQ5" i="7" s="1"/>
  <c r="BO4" i="7"/>
  <c r="BQ4" i="7" s="1"/>
  <c r="BO3" i="7"/>
  <c r="BQ3" i="7" s="1"/>
  <c r="BC41" i="7"/>
  <c r="BE41" i="7" s="1"/>
  <c r="BC40" i="7"/>
  <c r="BE40" i="7" s="1"/>
  <c r="BC39" i="7"/>
  <c r="BE39" i="7" s="1"/>
  <c r="B33" i="3" s="1"/>
  <c r="BC38" i="7"/>
  <c r="BE38" i="7" s="1"/>
  <c r="B32" i="3" s="1"/>
  <c r="BC37" i="7"/>
  <c r="BE37" i="7" s="1"/>
  <c r="B31" i="3" s="1"/>
  <c r="BC36" i="7"/>
  <c r="BE36" i="7" s="1"/>
  <c r="B30" i="3" s="1"/>
  <c r="BC35" i="7"/>
  <c r="BE35" i="7" s="1"/>
  <c r="B29" i="3" s="1"/>
  <c r="BC34" i="7"/>
  <c r="BE34" i="7" s="1"/>
  <c r="B28" i="3" s="1"/>
  <c r="BC33" i="7"/>
  <c r="BE33" i="7" s="1"/>
  <c r="B27" i="3" s="1"/>
  <c r="BC32" i="7"/>
  <c r="BE32" i="7" s="1"/>
  <c r="B26" i="3" s="1"/>
  <c r="BC31" i="7"/>
  <c r="BE31" i="7" s="1"/>
  <c r="B25" i="3" s="1"/>
  <c r="BC30" i="7"/>
  <c r="BE30" i="7" s="1"/>
  <c r="B24" i="3" s="1"/>
  <c r="BC29" i="7"/>
  <c r="BE29" i="7" s="1"/>
  <c r="B23" i="3" s="1"/>
  <c r="BC28" i="7"/>
  <c r="BE28" i="7" s="1"/>
  <c r="B22" i="3" s="1"/>
  <c r="BC27" i="7"/>
  <c r="BE27" i="7" s="1"/>
  <c r="B21" i="3" s="1"/>
  <c r="BC26" i="7"/>
  <c r="BE26" i="7" s="1"/>
  <c r="B20" i="3" s="1"/>
  <c r="BC25" i="7"/>
  <c r="BE25" i="7" s="1"/>
  <c r="B19" i="3" s="1"/>
  <c r="BC24" i="7"/>
  <c r="BE24" i="7" s="1"/>
  <c r="B18" i="3" s="1"/>
  <c r="BC23" i="7"/>
  <c r="BE23" i="7" s="1"/>
  <c r="B17" i="3" s="1"/>
  <c r="BC22" i="7"/>
  <c r="BE22" i="7" s="1"/>
  <c r="B16" i="3" s="1"/>
  <c r="BC21" i="7"/>
  <c r="BE21" i="7" s="1"/>
  <c r="B15" i="3" s="1"/>
  <c r="BC20" i="7"/>
  <c r="BE20" i="7" s="1"/>
  <c r="B14" i="3" s="1"/>
  <c r="BC19" i="7"/>
  <c r="BE19" i="7" s="1"/>
  <c r="B13" i="3" s="1"/>
  <c r="BC18" i="7"/>
  <c r="BE18" i="7" s="1"/>
  <c r="B12" i="3" s="1"/>
  <c r="BC17" i="7"/>
  <c r="BE17" i="7" s="1"/>
  <c r="B11" i="3" s="1"/>
  <c r="BC16" i="7"/>
  <c r="BE16" i="7" s="1"/>
  <c r="B10" i="3" s="1"/>
  <c r="BC15" i="7"/>
  <c r="BE15" i="7" s="1"/>
  <c r="B9" i="3" s="1"/>
  <c r="BC14" i="7"/>
  <c r="BE14" i="7" s="1"/>
  <c r="B8" i="3" s="1"/>
  <c r="BC13" i="7"/>
  <c r="BE13" i="7" s="1"/>
  <c r="B7" i="3" s="1"/>
  <c r="BC12" i="7"/>
  <c r="BE12" i="7" s="1"/>
  <c r="B6" i="3" s="1"/>
  <c r="BC11" i="7"/>
  <c r="BE11" i="7" s="1"/>
  <c r="B5" i="3" s="1"/>
  <c r="BC10" i="7"/>
  <c r="BE10" i="7" s="1"/>
  <c r="B4" i="3" s="1"/>
  <c r="BC8" i="7"/>
  <c r="BE8" i="7" s="1"/>
  <c r="BC7" i="7"/>
  <c r="BE7" i="7" s="1"/>
  <c r="BC6" i="7"/>
  <c r="BE6" i="7" s="1"/>
  <c r="BC5" i="7"/>
  <c r="BE5" i="7" s="1"/>
  <c r="BC4" i="7"/>
  <c r="BE4" i="7" s="1"/>
  <c r="BC3" i="7"/>
  <c r="BE3" i="7" s="1"/>
  <c r="AQ41" i="7"/>
  <c r="AS41" i="7" s="1"/>
  <c r="AQ40" i="7"/>
  <c r="AS40" i="7" s="1"/>
  <c r="AQ39" i="7"/>
  <c r="AS39" i="7" s="1"/>
  <c r="AQ38" i="7"/>
  <c r="AS38" i="7" s="1"/>
  <c r="AQ37" i="7"/>
  <c r="AS37" i="7" s="1"/>
  <c r="AQ36" i="7"/>
  <c r="AS36" i="7" s="1"/>
  <c r="AQ35" i="7"/>
  <c r="AS35" i="7" s="1"/>
  <c r="AQ34" i="7"/>
  <c r="AS34" i="7" s="1"/>
  <c r="AQ33" i="7"/>
  <c r="AS33" i="7" s="1"/>
  <c r="AQ32" i="7"/>
  <c r="AS32" i="7" s="1"/>
  <c r="AQ31" i="7"/>
  <c r="AS31" i="7" s="1"/>
  <c r="AQ30" i="7"/>
  <c r="AS30" i="7" s="1"/>
  <c r="AQ29" i="7"/>
  <c r="AS29" i="7" s="1"/>
  <c r="AQ28" i="7"/>
  <c r="AS28" i="7" s="1"/>
  <c r="AQ27" i="7"/>
  <c r="AS27" i="7" s="1"/>
  <c r="AQ26" i="7"/>
  <c r="AS26" i="7" s="1"/>
  <c r="AQ25" i="7"/>
  <c r="AS25" i="7" s="1"/>
  <c r="AQ24" i="7"/>
  <c r="AS24" i="7" s="1"/>
  <c r="AQ23" i="7"/>
  <c r="AS23" i="7" s="1"/>
  <c r="AQ22" i="7"/>
  <c r="AS22" i="7" s="1"/>
  <c r="AQ21" i="7"/>
  <c r="AS21" i="7" s="1"/>
  <c r="AQ20" i="7"/>
  <c r="AS20" i="7" s="1"/>
  <c r="AQ19" i="7"/>
  <c r="AS19" i="7" s="1"/>
  <c r="AQ18" i="7"/>
  <c r="AS18" i="7" s="1"/>
  <c r="AQ17" i="7"/>
  <c r="AS17" i="7" s="1"/>
  <c r="AQ16" i="7"/>
  <c r="AS16" i="7" s="1"/>
  <c r="AQ15" i="7"/>
  <c r="AS15" i="7" s="1"/>
  <c r="AQ14" i="7"/>
  <c r="AS14" i="7" s="1"/>
  <c r="AQ13" i="7"/>
  <c r="AS13" i="7" s="1"/>
  <c r="AQ12" i="7"/>
  <c r="AS12" i="7" s="1"/>
  <c r="AQ11" i="7"/>
  <c r="AS11" i="7" s="1"/>
  <c r="AQ10" i="7"/>
  <c r="AS10" i="7" s="1"/>
  <c r="AQ9" i="7"/>
  <c r="AS9" i="7" s="1"/>
  <c r="AQ8" i="7"/>
  <c r="AS8" i="7" s="1"/>
  <c r="AQ7" i="7"/>
  <c r="AS7" i="7" s="1"/>
  <c r="AQ6" i="7"/>
  <c r="AS6" i="7" s="1"/>
  <c r="AQ5" i="7"/>
  <c r="AS5" i="7" s="1"/>
  <c r="AQ4" i="7"/>
  <c r="AS4" i="7" s="1"/>
  <c r="AQ3" i="7"/>
  <c r="AS3" i="7" s="1"/>
  <c r="AE41" i="7"/>
  <c r="AG41" i="7" s="1"/>
  <c r="AE40" i="7"/>
  <c r="AG40" i="7" s="1"/>
  <c r="AE39" i="7"/>
  <c r="AG39" i="7" s="1"/>
  <c r="AE38" i="7"/>
  <c r="AG38" i="7" s="1"/>
  <c r="AE37" i="7"/>
  <c r="AG37" i="7" s="1"/>
  <c r="AE36" i="7"/>
  <c r="AG36" i="7" s="1"/>
  <c r="AE35" i="7"/>
  <c r="AG35" i="7" s="1"/>
  <c r="AE34" i="7"/>
  <c r="AG34" i="7" s="1"/>
  <c r="AE33" i="7"/>
  <c r="AG33" i="7" s="1"/>
  <c r="AE32" i="7"/>
  <c r="AG32" i="7" s="1"/>
  <c r="AE31" i="7"/>
  <c r="AG31" i="7" s="1"/>
  <c r="AE30" i="7"/>
  <c r="AG30" i="7" s="1"/>
  <c r="AE29" i="7"/>
  <c r="AG29" i="7" s="1"/>
  <c r="AE28" i="7"/>
  <c r="AG28" i="7" s="1"/>
  <c r="AE27" i="7"/>
  <c r="AG27" i="7" s="1"/>
  <c r="AE26" i="7"/>
  <c r="AG26" i="7" s="1"/>
  <c r="AE25" i="7"/>
  <c r="AG25" i="7" s="1"/>
  <c r="AE24" i="7"/>
  <c r="AG24" i="7" s="1"/>
  <c r="AE23" i="7"/>
  <c r="AG23" i="7" s="1"/>
  <c r="AE22" i="7"/>
  <c r="AG22" i="7" s="1"/>
  <c r="AE21" i="7"/>
  <c r="AG21" i="7" s="1"/>
  <c r="AE20" i="7"/>
  <c r="AG20" i="7" s="1"/>
  <c r="AE19" i="7"/>
  <c r="AG19" i="7" s="1"/>
  <c r="AE18" i="7"/>
  <c r="AG18" i="7" s="1"/>
  <c r="AE17" i="7"/>
  <c r="AG17" i="7" s="1"/>
  <c r="AE16" i="7"/>
  <c r="AG16" i="7" s="1"/>
  <c r="AE15" i="7"/>
  <c r="AG15" i="7" s="1"/>
  <c r="AE14" i="7"/>
  <c r="AG14" i="7" s="1"/>
  <c r="AE13" i="7"/>
  <c r="AG13" i="7" s="1"/>
  <c r="AE12" i="7"/>
  <c r="AG12" i="7" s="1"/>
  <c r="AE11" i="7"/>
  <c r="AG11" i="7" s="1"/>
  <c r="AE10" i="7"/>
  <c r="AG10" i="7" s="1"/>
  <c r="AE9" i="7"/>
  <c r="AG9" i="7" s="1"/>
  <c r="AE8" i="7"/>
  <c r="AG8" i="7" s="1"/>
  <c r="AE7" i="7"/>
  <c r="AG7" i="7" s="1"/>
  <c r="AE6" i="7"/>
  <c r="AG6" i="7" s="1"/>
  <c r="AE5" i="7"/>
  <c r="AG5" i="7" s="1"/>
  <c r="AE4" i="7"/>
  <c r="AG4" i="7" s="1"/>
  <c r="AE3" i="7"/>
  <c r="AG3" i="7" s="1"/>
  <c r="S41" i="7"/>
  <c r="U41" i="7" s="1"/>
  <c r="S40" i="7"/>
  <c r="U40" i="7" s="1"/>
  <c r="S39" i="7"/>
  <c r="U39" i="7" s="1"/>
  <c r="S38" i="7"/>
  <c r="U38" i="7" s="1"/>
  <c r="S37" i="7"/>
  <c r="U37" i="7" s="1"/>
  <c r="S36" i="7"/>
  <c r="U36" i="7" s="1"/>
  <c r="S35" i="7"/>
  <c r="U35" i="7" s="1"/>
  <c r="S34" i="7"/>
  <c r="U34" i="7" s="1"/>
  <c r="S33" i="7"/>
  <c r="U33" i="7" s="1"/>
  <c r="S32" i="7"/>
  <c r="U32" i="7" s="1"/>
  <c r="S31" i="7"/>
  <c r="U31" i="7" s="1"/>
  <c r="S30" i="7"/>
  <c r="U30" i="7" s="1"/>
  <c r="S29" i="7"/>
  <c r="U29" i="7" s="1"/>
  <c r="S28" i="7"/>
  <c r="U28" i="7" s="1"/>
  <c r="S27" i="7"/>
  <c r="U27" i="7" s="1"/>
  <c r="S26" i="7"/>
  <c r="U26" i="7" s="1"/>
  <c r="S25" i="7"/>
  <c r="U25" i="7" s="1"/>
  <c r="S24" i="7"/>
  <c r="U24" i="7" s="1"/>
  <c r="S23" i="7"/>
  <c r="U23" i="7" s="1"/>
  <c r="S22" i="7"/>
  <c r="U22" i="7" s="1"/>
  <c r="S21" i="7"/>
  <c r="U21" i="7" s="1"/>
  <c r="S20" i="7"/>
  <c r="U20" i="7" s="1"/>
  <c r="S19" i="7"/>
  <c r="U19" i="7" s="1"/>
  <c r="S18" i="7"/>
  <c r="U18" i="7" s="1"/>
  <c r="S17" i="7"/>
  <c r="U17" i="7" s="1"/>
  <c r="S16" i="7"/>
  <c r="U16" i="7" s="1"/>
  <c r="S15" i="7"/>
  <c r="U15" i="7" s="1"/>
  <c r="S14" i="7"/>
  <c r="U14" i="7" s="1"/>
  <c r="S13" i="7"/>
  <c r="U13" i="7" s="1"/>
  <c r="S12" i="7"/>
  <c r="U12" i="7" s="1"/>
  <c r="S11" i="7"/>
  <c r="U11" i="7" s="1"/>
  <c r="S10" i="7"/>
  <c r="U10" i="7" s="1"/>
  <c r="S9" i="7"/>
  <c r="U9" i="7" s="1"/>
  <c r="S8" i="7"/>
  <c r="U8" i="7" s="1"/>
  <c r="S7" i="7"/>
  <c r="U7" i="7" s="1"/>
  <c r="S6" i="7"/>
  <c r="U6" i="7" s="1"/>
  <c r="S5" i="7"/>
  <c r="U5" i="7" s="1"/>
  <c r="S4" i="7"/>
  <c r="U4" i="7" s="1"/>
  <c r="S3" i="7"/>
  <c r="U3" i="7" s="1"/>
  <c r="G3" i="7"/>
  <c r="I3" i="7" s="1"/>
  <c r="G41" i="7"/>
  <c r="I41" i="7" s="1"/>
  <c r="G40" i="7"/>
  <c r="I40" i="7" s="1"/>
  <c r="G39" i="7"/>
  <c r="I39" i="7" s="1"/>
  <c r="G38" i="7"/>
  <c r="I38" i="7" s="1"/>
  <c r="G37" i="7"/>
  <c r="I37" i="7" s="1"/>
  <c r="G36" i="7"/>
  <c r="I36" i="7" s="1"/>
  <c r="G35" i="7"/>
  <c r="I35" i="7" s="1"/>
  <c r="G34" i="7"/>
  <c r="I34" i="7" s="1"/>
  <c r="G33" i="7"/>
  <c r="I33" i="7" s="1"/>
  <c r="G32" i="7"/>
  <c r="I32" i="7" s="1"/>
  <c r="G31" i="7"/>
  <c r="I31" i="7" s="1"/>
  <c r="G30" i="7"/>
  <c r="I30" i="7" s="1"/>
  <c r="G29" i="7"/>
  <c r="I29" i="7" s="1"/>
  <c r="G28" i="7"/>
  <c r="I28" i="7" s="1"/>
  <c r="G27" i="7"/>
  <c r="I27" i="7" s="1"/>
  <c r="G26" i="7"/>
  <c r="I26" i="7" s="1"/>
  <c r="G25" i="7"/>
  <c r="I25" i="7" s="1"/>
  <c r="G24" i="7"/>
  <c r="I24" i="7" s="1"/>
  <c r="G23" i="7"/>
  <c r="I23" i="7" s="1"/>
  <c r="G22" i="7"/>
  <c r="I22" i="7" s="1"/>
  <c r="G21" i="7"/>
  <c r="I21" i="7" s="1"/>
  <c r="G20" i="7"/>
  <c r="I20" i="7" s="1"/>
  <c r="G19" i="7"/>
  <c r="I19" i="7" s="1"/>
  <c r="G18" i="7"/>
  <c r="I18" i="7" s="1"/>
  <c r="G17" i="7"/>
  <c r="I17" i="7" s="1"/>
  <c r="G16" i="7"/>
  <c r="I16" i="7" s="1"/>
  <c r="G15" i="7"/>
  <c r="I15" i="7" s="1"/>
  <c r="G14" i="7"/>
  <c r="I14" i="7" s="1"/>
  <c r="G13" i="7"/>
  <c r="I13" i="7" s="1"/>
  <c r="G12" i="7"/>
  <c r="I12" i="7" s="1"/>
  <c r="G11" i="7"/>
  <c r="I11" i="7" s="1"/>
  <c r="G10" i="7"/>
  <c r="I10" i="7" s="1"/>
  <c r="G9" i="7"/>
  <c r="I9" i="7" s="1"/>
  <c r="G8" i="7"/>
  <c r="I8" i="7" s="1"/>
  <c r="G7" i="7"/>
  <c r="I7" i="7" s="1"/>
  <c r="G6" i="7"/>
  <c r="I6" i="7" s="1"/>
  <c r="G5" i="7"/>
  <c r="I5" i="7" s="1"/>
  <c r="G4" i="7"/>
  <c r="I4" i="7" s="1"/>
  <c r="EH41" i="7"/>
  <c r="EH40" i="7"/>
  <c r="EH39" i="7"/>
  <c r="EH38" i="7"/>
  <c r="EH37" i="7"/>
  <c r="EH36" i="7"/>
  <c r="EH35" i="7"/>
  <c r="EH34" i="7"/>
  <c r="EH33" i="7"/>
  <c r="EH32" i="7"/>
  <c r="EH31" i="7"/>
  <c r="EH30" i="7"/>
  <c r="EH29" i="7"/>
  <c r="EH28" i="7"/>
  <c r="EH27" i="7"/>
  <c r="EH26" i="7"/>
  <c r="EH25" i="7"/>
  <c r="EH24" i="7"/>
  <c r="EH23" i="7"/>
  <c r="EH22" i="7"/>
  <c r="EH21" i="7"/>
  <c r="EH20" i="7"/>
  <c r="EH19" i="7"/>
  <c r="EH18" i="7"/>
  <c r="EH17" i="7"/>
  <c r="EH16" i="7"/>
  <c r="EH15" i="7"/>
  <c r="EH14" i="7"/>
  <c r="EH13" i="7"/>
  <c r="EH12" i="7"/>
  <c r="EH11" i="7"/>
  <c r="EH10" i="7"/>
  <c r="EH9" i="7"/>
  <c r="EH8" i="7"/>
  <c r="EH7" i="7"/>
  <c r="EH6" i="7"/>
  <c r="EH5" i="7"/>
  <c r="EH4" i="7"/>
  <c r="EH3" i="7"/>
  <c r="EJ41" i="7" s="1"/>
  <c r="DV41" i="7"/>
  <c r="DV40" i="7"/>
  <c r="DV39" i="7"/>
  <c r="DV38" i="7"/>
  <c r="DV37" i="7"/>
  <c r="DV36" i="7"/>
  <c r="DV35" i="7"/>
  <c r="DV34" i="7"/>
  <c r="DV33" i="7"/>
  <c r="DV32" i="7"/>
  <c r="DV31" i="7"/>
  <c r="DV30" i="7"/>
  <c r="DV29" i="7"/>
  <c r="DV28" i="7"/>
  <c r="DV27" i="7"/>
  <c r="DV26" i="7"/>
  <c r="DV25" i="7"/>
  <c r="DV24" i="7"/>
  <c r="DV23" i="7"/>
  <c r="DV22" i="7"/>
  <c r="DV21" i="7"/>
  <c r="DV20" i="7"/>
  <c r="DV19" i="7"/>
  <c r="DV18" i="7"/>
  <c r="DV17" i="7"/>
  <c r="DV16" i="7"/>
  <c r="DV15" i="7"/>
  <c r="DV14" i="7"/>
  <c r="DV13" i="7"/>
  <c r="DV12" i="7"/>
  <c r="DV11" i="7"/>
  <c r="DV10" i="7"/>
  <c r="DV9" i="7"/>
  <c r="DV8" i="7"/>
  <c r="DV7" i="7"/>
  <c r="DV6" i="7"/>
  <c r="DV5" i="7"/>
  <c r="DV4" i="7"/>
  <c r="DV3" i="7"/>
  <c r="DX3" i="7" s="1"/>
  <c r="DJ41" i="7"/>
  <c r="DJ40" i="7"/>
  <c r="DJ39" i="7"/>
  <c r="DJ38" i="7"/>
  <c r="DJ37" i="7"/>
  <c r="DJ36" i="7"/>
  <c r="DJ35" i="7"/>
  <c r="DJ34" i="7"/>
  <c r="DJ33" i="7"/>
  <c r="DJ32" i="7"/>
  <c r="DJ31" i="7"/>
  <c r="DJ30" i="7"/>
  <c r="DJ29" i="7"/>
  <c r="DJ28" i="7"/>
  <c r="DJ27" i="7"/>
  <c r="DJ26" i="7"/>
  <c r="DJ25" i="7"/>
  <c r="DJ24" i="7"/>
  <c r="DJ23" i="7"/>
  <c r="DJ22" i="7"/>
  <c r="DJ21" i="7"/>
  <c r="DJ20" i="7"/>
  <c r="DJ19" i="7"/>
  <c r="DJ18" i="7"/>
  <c r="DJ17" i="7"/>
  <c r="DJ16" i="7"/>
  <c r="DJ15" i="7"/>
  <c r="DJ14" i="7"/>
  <c r="DJ13" i="7"/>
  <c r="DJ12" i="7"/>
  <c r="DJ11" i="7"/>
  <c r="DJ10" i="7"/>
  <c r="DJ9" i="7"/>
  <c r="DJ8" i="7"/>
  <c r="DJ7" i="7"/>
  <c r="DJ6" i="7"/>
  <c r="DJ5" i="7"/>
  <c r="DJ4" i="7"/>
  <c r="DJ3" i="7"/>
  <c r="DL27" i="7" s="1"/>
  <c r="CX41" i="7"/>
  <c r="CX40" i="7"/>
  <c r="CX39" i="7"/>
  <c r="CX38" i="7"/>
  <c r="CX37" i="7"/>
  <c r="CX36" i="7"/>
  <c r="CX35" i="7"/>
  <c r="CX34" i="7"/>
  <c r="CX33" i="7"/>
  <c r="CX32" i="7"/>
  <c r="CX31" i="7"/>
  <c r="CX30" i="7"/>
  <c r="CX29" i="7"/>
  <c r="CX28" i="7"/>
  <c r="CX27" i="7"/>
  <c r="CX26" i="7"/>
  <c r="CX25" i="7"/>
  <c r="CX24" i="7"/>
  <c r="CX23" i="7"/>
  <c r="CX22" i="7"/>
  <c r="CX21" i="7"/>
  <c r="CX20" i="7"/>
  <c r="CX19" i="7"/>
  <c r="CX18" i="7"/>
  <c r="CX17" i="7"/>
  <c r="CX16" i="7"/>
  <c r="CX15" i="7"/>
  <c r="CX14" i="7"/>
  <c r="CX13" i="7"/>
  <c r="CX12" i="7"/>
  <c r="CX11" i="7"/>
  <c r="CX10" i="7"/>
  <c r="CX9" i="7"/>
  <c r="CX8" i="7"/>
  <c r="CX7" i="7"/>
  <c r="CX6" i="7"/>
  <c r="CX5" i="7"/>
  <c r="CX4" i="7"/>
  <c r="CX3" i="7"/>
  <c r="CZ3" i="7" s="1"/>
  <c r="CL41" i="7"/>
  <c r="CL40" i="7"/>
  <c r="CL39" i="7"/>
  <c r="CL38" i="7"/>
  <c r="CL37" i="7"/>
  <c r="CL36" i="7"/>
  <c r="CL35" i="7"/>
  <c r="CL34" i="7"/>
  <c r="CL33" i="7"/>
  <c r="CL32" i="7"/>
  <c r="CL31" i="7"/>
  <c r="CL30" i="7"/>
  <c r="CL29" i="7"/>
  <c r="CL28" i="7"/>
  <c r="CL27" i="7"/>
  <c r="CL26" i="7"/>
  <c r="CL25" i="7"/>
  <c r="CL24" i="7"/>
  <c r="CL23" i="7"/>
  <c r="CL22" i="7"/>
  <c r="CL21" i="7"/>
  <c r="CL20" i="7"/>
  <c r="CL19" i="7"/>
  <c r="CL18" i="7"/>
  <c r="CL17" i="7"/>
  <c r="CL16" i="7"/>
  <c r="CL15" i="7"/>
  <c r="CL14" i="7"/>
  <c r="CL13" i="7"/>
  <c r="CL12" i="7"/>
  <c r="CL11" i="7"/>
  <c r="CL10" i="7"/>
  <c r="CL9" i="7"/>
  <c r="CL8" i="7"/>
  <c r="CL7" i="7"/>
  <c r="CL6" i="7"/>
  <c r="CL5" i="7"/>
  <c r="CL4" i="7"/>
  <c r="CL3" i="7"/>
  <c r="CN37" i="7" s="1"/>
  <c r="BZ41" i="7"/>
  <c r="BZ40" i="7"/>
  <c r="BZ39" i="7"/>
  <c r="BZ38" i="7"/>
  <c r="BZ37" i="7"/>
  <c r="BZ36" i="7"/>
  <c r="BZ35" i="7"/>
  <c r="BZ34" i="7"/>
  <c r="BZ33" i="7"/>
  <c r="BZ32" i="7"/>
  <c r="BZ31" i="7"/>
  <c r="BZ30" i="7"/>
  <c r="BZ29" i="7"/>
  <c r="BZ28" i="7"/>
  <c r="BZ27" i="7"/>
  <c r="BZ26" i="7"/>
  <c r="BZ25" i="7"/>
  <c r="BZ24" i="7"/>
  <c r="BZ23" i="7"/>
  <c r="BZ22" i="7"/>
  <c r="BZ21" i="7"/>
  <c r="BZ20" i="7"/>
  <c r="BZ19" i="7"/>
  <c r="BZ18" i="7"/>
  <c r="BZ17" i="7"/>
  <c r="BZ16" i="7"/>
  <c r="BZ15" i="7"/>
  <c r="BZ14" i="7"/>
  <c r="BZ13" i="7"/>
  <c r="BZ12" i="7"/>
  <c r="BZ11" i="7"/>
  <c r="BZ10" i="7"/>
  <c r="BZ9" i="7"/>
  <c r="BZ8" i="7"/>
  <c r="BZ7" i="7"/>
  <c r="BZ6" i="7"/>
  <c r="BZ5" i="7"/>
  <c r="BZ4" i="7"/>
  <c r="BZ3" i="7"/>
  <c r="CB3" i="7" s="1"/>
  <c r="BN41" i="7"/>
  <c r="BP41" i="7" s="1"/>
  <c r="BN40" i="7"/>
  <c r="BN39" i="7"/>
  <c r="BN38" i="7"/>
  <c r="BN37" i="7"/>
  <c r="BP37" i="7" s="1"/>
  <c r="BN36" i="7"/>
  <c r="BN35" i="7"/>
  <c r="BN34" i="7"/>
  <c r="BN33" i="7"/>
  <c r="BP33" i="7" s="1"/>
  <c r="BN32" i="7"/>
  <c r="BN31" i="7"/>
  <c r="BN30" i="7"/>
  <c r="BN29" i="7"/>
  <c r="BP29" i="7" s="1"/>
  <c r="BN28" i="7"/>
  <c r="BN27" i="7"/>
  <c r="BN26" i="7"/>
  <c r="BN25" i="7"/>
  <c r="BP25" i="7" s="1"/>
  <c r="BN24" i="7"/>
  <c r="BN23" i="7"/>
  <c r="BN22" i="7"/>
  <c r="BN21" i="7"/>
  <c r="BP21" i="7" s="1"/>
  <c r="BN20" i="7"/>
  <c r="BN19" i="7"/>
  <c r="BN18" i="7"/>
  <c r="BP18" i="7" s="1"/>
  <c r="BN17" i="7"/>
  <c r="BP17" i="7" s="1"/>
  <c r="BN16" i="7"/>
  <c r="BN15" i="7"/>
  <c r="BN14" i="7"/>
  <c r="BP14" i="7" s="1"/>
  <c r="BN13" i="7"/>
  <c r="BP13" i="7" s="1"/>
  <c r="BN12" i="7"/>
  <c r="BN11" i="7"/>
  <c r="BN10" i="7"/>
  <c r="BP10" i="7" s="1"/>
  <c r="BN9" i="7"/>
  <c r="BP9" i="7" s="1"/>
  <c r="BN8" i="7"/>
  <c r="BN7" i="7"/>
  <c r="BN6" i="7"/>
  <c r="BP6" i="7" s="1"/>
  <c r="BN5" i="7"/>
  <c r="BP5" i="7" s="1"/>
  <c r="BN4" i="7"/>
  <c r="BN3" i="7"/>
  <c r="BP31" i="7" s="1"/>
  <c r="BB41" i="7"/>
  <c r="BB40" i="7"/>
  <c r="BB39" i="7"/>
  <c r="BB38" i="7"/>
  <c r="BB37" i="7"/>
  <c r="BB36" i="7"/>
  <c r="BB35" i="7"/>
  <c r="BB34" i="7"/>
  <c r="BB33" i="7"/>
  <c r="BB32" i="7"/>
  <c r="BB31" i="7"/>
  <c r="BB30" i="7"/>
  <c r="BB29" i="7"/>
  <c r="BB28" i="7"/>
  <c r="BB27" i="7"/>
  <c r="BB26" i="7"/>
  <c r="BB25" i="7"/>
  <c r="BB24" i="7"/>
  <c r="BB23" i="7"/>
  <c r="BB22" i="7"/>
  <c r="BB21" i="7"/>
  <c r="BB20" i="7"/>
  <c r="BB19" i="7"/>
  <c r="BB18" i="7"/>
  <c r="BB17" i="7"/>
  <c r="BB16" i="7"/>
  <c r="BB15" i="7"/>
  <c r="BB14" i="7"/>
  <c r="BB13" i="7"/>
  <c r="BB12" i="7"/>
  <c r="BB11" i="7"/>
  <c r="BB10" i="7"/>
  <c r="BB9" i="7"/>
  <c r="BB8" i="7"/>
  <c r="BB7" i="7"/>
  <c r="BB6" i="7"/>
  <c r="BB5" i="7"/>
  <c r="BB4" i="7"/>
  <c r="BB3" i="7"/>
  <c r="BD38" i="7" s="1"/>
  <c r="AP41" i="7"/>
  <c r="AP40" i="7"/>
  <c r="AP39" i="7"/>
  <c r="AR39" i="7" s="1"/>
  <c r="AP38" i="7"/>
  <c r="AR38" i="7" s="1"/>
  <c r="AP37" i="7"/>
  <c r="AP36" i="7"/>
  <c r="AP35" i="7"/>
  <c r="AR35" i="7" s="1"/>
  <c r="AP34" i="7"/>
  <c r="AR34" i="7" s="1"/>
  <c r="AP33" i="7"/>
  <c r="AP32" i="7"/>
  <c r="AP31" i="7"/>
  <c r="AR31" i="7" s="1"/>
  <c r="AP30" i="7"/>
  <c r="AR30" i="7" s="1"/>
  <c r="AP29" i="7"/>
  <c r="AP28" i="7"/>
  <c r="AP27" i="7"/>
  <c r="AR27" i="7" s="1"/>
  <c r="AP26" i="7"/>
  <c r="AR26" i="7" s="1"/>
  <c r="AP25" i="7"/>
  <c r="AP24" i="7"/>
  <c r="AP23" i="7"/>
  <c r="AR23" i="7" s="1"/>
  <c r="AP22" i="7"/>
  <c r="AR22" i="7" s="1"/>
  <c r="AP21" i="7"/>
  <c r="AP20" i="7"/>
  <c r="AP19" i="7"/>
  <c r="AR19" i="7" s="1"/>
  <c r="AP18" i="7"/>
  <c r="AR18" i="7" s="1"/>
  <c r="AP17" i="7"/>
  <c r="AP16" i="7"/>
  <c r="AP15" i="7"/>
  <c r="AR15" i="7" s="1"/>
  <c r="AP14" i="7"/>
  <c r="AR14" i="7" s="1"/>
  <c r="AP13" i="7"/>
  <c r="AP12" i="7"/>
  <c r="AP11" i="7"/>
  <c r="AR11" i="7" s="1"/>
  <c r="AP10" i="7"/>
  <c r="AR10" i="7" s="1"/>
  <c r="AP9" i="7"/>
  <c r="AP8" i="7"/>
  <c r="AP7" i="7"/>
  <c r="AR7" i="7" s="1"/>
  <c r="AP6" i="7"/>
  <c r="AR6" i="7" s="1"/>
  <c r="AP5" i="7"/>
  <c r="AP4" i="7"/>
  <c r="AP3" i="7"/>
  <c r="AR3" i="7" s="1"/>
  <c r="AD41" i="7"/>
  <c r="AF41" i="7" s="1"/>
  <c r="AD40" i="7"/>
  <c r="AD39" i="7"/>
  <c r="AD38" i="7"/>
  <c r="AF38" i="7" s="1"/>
  <c r="AD37" i="7"/>
  <c r="AF37" i="7" s="1"/>
  <c r="AD36" i="7"/>
  <c r="AD35" i="7"/>
  <c r="AD34" i="7"/>
  <c r="AF34" i="7" s="1"/>
  <c r="AD33" i="7"/>
  <c r="AF33" i="7" s="1"/>
  <c r="AD32" i="7"/>
  <c r="AD31" i="7"/>
  <c r="AD30" i="7"/>
  <c r="AF30" i="7" s="1"/>
  <c r="AD29" i="7"/>
  <c r="AF29" i="7" s="1"/>
  <c r="AD28" i="7"/>
  <c r="AD27" i="7"/>
  <c r="AD26" i="7"/>
  <c r="AF26" i="7" s="1"/>
  <c r="AD25" i="7"/>
  <c r="AF25" i="7" s="1"/>
  <c r="AD24" i="7"/>
  <c r="AD23" i="7"/>
  <c r="AD22" i="7"/>
  <c r="AF22" i="7" s="1"/>
  <c r="AD21" i="7"/>
  <c r="AF21" i="7" s="1"/>
  <c r="AD20" i="7"/>
  <c r="AD19" i="7"/>
  <c r="AD18" i="7"/>
  <c r="AF18" i="7" s="1"/>
  <c r="AD17" i="7"/>
  <c r="AF17" i="7" s="1"/>
  <c r="AD16" i="7"/>
  <c r="AD15" i="7"/>
  <c r="AD14" i="7"/>
  <c r="AF14" i="7" s="1"/>
  <c r="AD13" i="7"/>
  <c r="AF13" i="7" s="1"/>
  <c r="AD12" i="7"/>
  <c r="AD11" i="7"/>
  <c r="AD10" i="7"/>
  <c r="AF10" i="7" s="1"/>
  <c r="AD9" i="7"/>
  <c r="AF9" i="7" s="1"/>
  <c r="AD8" i="7"/>
  <c r="AD7" i="7"/>
  <c r="AD6" i="7"/>
  <c r="AF6" i="7" s="1"/>
  <c r="AD5" i="7"/>
  <c r="AF5" i="7" s="1"/>
  <c r="AD4" i="7"/>
  <c r="AD3" i="7"/>
  <c r="AF40" i="7" s="1"/>
  <c r="R41" i="7"/>
  <c r="T41" i="7" s="1"/>
  <c r="R40" i="7"/>
  <c r="T40" i="7" s="1"/>
  <c r="R39" i="7"/>
  <c r="R38" i="7"/>
  <c r="R37" i="7"/>
  <c r="T37" i="7" s="1"/>
  <c r="R36" i="7"/>
  <c r="T36" i="7" s="1"/>
  <c r="R35" i="7"/>
  <c r="R34" i="7"/>
  <c r="R33" i="7"/>
  <c r="T33" i="7" s="1"/>
  <c r="R32" i="7"/>
  <c r="T32" i="7" s="1"/>
  <c r="R31" i="7"/>
  <c r="R30" i="7"/>
  <c r="R29" i="7"/>
  <c r="T29" i="7" s="1"/>
  <c r="R28" i="7"/>
  <c r="T28" i="7" s="1"/>
  <c r="R27" i="7"/>
  <c r="R26" i="7"/>
  <c r="R25" i="7"/>
  <c r="T25" i="7" s="1"/>
  <c r="R24" i="7"/>
  <c r="T24" i="7" s="1"/>
  <c r="R23" i="7"/>
  <c r="R22" i="7"/>
  <c r="R21" i="7"/>
  <c r="T21" i="7" s="1"/>
  <c r="R20" i="7"/>
  <c r="T20" i="7" s="1"/>
  <c r="R19" i="7"/>
  <c r="R18" i="7"/>
  <c r="R17" i="7"/>
  <c r="T17" i="7" s="1"/>
  <c r="R16" i="7"/>
  <c r="T16" i="7" s="1"/>
  <c r="R15" i="7"/>
  <c r="R14" i="7"/>
  <c r="R13" i="7"/>
  <c r="T13" i="7" s="1"/>
  <c r="R12" i="7"/>
  <c r="T12" i="7" s="1"/>
  <c r="R11" i="7"/>
  <c r="R10" i="7"/>
  <c r="R9" i="7"/>
  <c r="T9" i="7" s="1"/>
  <c r="R8" i="7"/>
  <c r="T8" i="7" s="1"/>
  <c r="R7" i="7"/>
  <c r="R6" i="7"/>
  <c r="R5" i="7"/>
  <c r="T5" i="7" s="1"/>
  <c r="R4" i="7"/>
  <c r="T4" i="7" s="1"/>
  <c r="R3" i="7"/>
  <c r="F3" i="7"/>
  <c r="H3" i="7" s="1"/>
  <c r="F41" i="7"/>
  <c r="H41" i="7" s="1"/>
  <c r="F40" i="7"/>
  <c r="H40" i="7" s="1"/>
  <c r="F39" i="7"/>
  <c r="H39" i="7" s="1"/>
  <c r="F38" i="7"/>
  <c r="H38" i="7" s="1"/>
  <c r="F37" i="7"/>
  <c r="H37" i="7" s="1"/>
  <c r="F36" i="7"/>
  <c r="H36" i="7" s="1"/>
  <c r="F35" i="7"/>
  <c r="H35" i="7" s="1"/>
  <c r="F34" i="7"/>
  <c r="H34" i="7" s="1"/>
  <c r="F33" i="7"/>
  <c r="H33" i="7" s="1"/>
  <c r="F32" i="7"/>
  <c r="H32" i="7" s="1"/>
  <c r="F31" i="7"/>
  <c r="H31" i="7" s="1"/>
  <c r="F30" i="7"/>
  <c r="H30" i="7" s="1"/>
  <c r="F29" i="7"/>
  <c r="H29" i="7" s="1"/>
  <c r="F28" i="7"/>
  <c r="H28" i="7" s="1"/>
  <c r="F27" i="7"/>
  <c r="H27" i="7" s="1"/>
  <c r="F26" i="7"/>
  <c r="H26" i="7" s="1"/>
  <c r="F25" i="7"/>
  <c r="H25" i="7" s="1"/>
  <c r="F24" i="7"/>
  <c r="H24" i="7" s="1"/>
  <c r="F23" i="7"/>
  <c r="H23" i="7" s="1"/>
  <c r="F22" i="7"/>
  <c r="H22" i="7" s="1"/>
  <c r="F21" i="7"/>
  <c r="H21" i="7" s="1"/>
  <c r="F20" i="7"/>
  <c r="H20" i="7" s="1"/>
  <c r="F19" i="7"/>
  <c r="H19" i="7" s="1"/>
  <c r="F18" i="7"/>
  <c r="H18" i="7" s="1"/>
  <c r="F17" i="7"/>
  <c r="H17" i="7" s="1"/>
  <c r="F16" i="7"/>
  <c r="H16" i="7" s="1"/>
  <c r="F15" i="7"/>
  <c r="H15" i="7" s="1"/>
  <c r="F14" i="7"/>
  <c r="H14" i="7" s="1"/>
  <c r="F13" i="7"/>
  <c r="H13" i="7" s="1"/>
  <c r="F12" i="7"/>
  <c r="H12" i="7" s="1"/>
  <c r="F11" i="7"/>
  <c r="H11" i="7" s="1"/>
  <c r="F10" i="7"/>
  <c r="H10" i="7" s="1"/>
  <c r="F9" i="7"/>
  <c r="H9" i="7" s="1"/>
  <c r="F8" i="7"/>
  <c r="H8" i="7" s="1"/>
  <c r="F7" i="7"/>
  <c r="H7" i="7" s="1"/>
  <c r="F6" i="7"/>
  <c r="H6" i="7" s="1"/>
  <c r="F5" i="7"/>
  <c r="H5" i="7" s="1"/>
  <c r="F4" i="7"/>
  <c r="H4" i="7" s="1"/>
  <c r="EJ6" i="7" l="1"/>
  <c r="EJ10" i="7"/>
  <c r="EJ14" i="7"/>
  <c r="EL14" i="7" s="1"/>
  <c r="BG8" i="3" s="1"/>
  <c r="EJ18" i="7"/>
  <c r="EJ22" i="7"/>
  <c r="EJ26" i="7"/>
  <c r="EJ30" i="7"/>
  <c r="EL30" i="7" s="1"/>
  <c r="BG24" i="3" s="1"/>
  <c r="EJ34" i="7"/>
  <c r="EL34" i="7" s="1"/>
  <c r="BG28" i="3" s="1"/>
  <c r="EJ38" i="7"/>
  <c r="EJ7" i="7"/>
  <c r="EJ11" i="7"/>
  <c r="EJ15" i="7"/>
  <c r="EL15" i="7" s="1"/>
  <c r="BG9" i="3" s="1"/>
  <c r="EJ19" i="7"/>
  <c r="EJ23" i="7"/>
  <c r="EJ27" i="7"/>
  <c r="EJ31" i="7"/>
  <c r="EL31" i="7" s="1"/>
  <c r="BG25" i="3" s="1"/>
  <c r="EJ35" i="7"/>
  <c r="EJ39" i="7"/>
  <c r="EJ4" i="7"/>
  <c r="EL4" i="7" s="1"/>
  <c r="EJ8" i="7"/>
  <c r="EL8" i="7" s="1"/>
  <c r="EJ12" i="7"/>
  <c r="EL12" i="7" s="1"/>
  <c r="BG6" i="3" s="1"/>
  <c r="EJ16" i="7"/>
  <c r="EJ20" i="7"/>
  <c r="EL20" i="7" s="1"/>
  <c r="BG14" i="3" s="1"/>
  <c r="EJ24" i="7"/>
  <c r="EL24" i="7" s="1"/>
  <c r="BG18" i="3" s="1"/>
  <c r="EJ28" i="7"/>
  <c r="EL28" i="7" s="1"/>
  <c r="BG22" i="3" s="1"/>
  <c r="EJ32" i="7"/>
  <c r="EJ36" i="7"/>
  <c r="EL36" i="7" s="1"/>
  <c r="BG30" i="3" s="1"/>
  <c r="EJ40" i="7"/>
  <c r="EL40" i="7" s="1"/>
  <c r="DX8" i="7"/>
  <c r="DX24" i="7"/>
  <c r="DX40" i="7"/>
  <c r="DX5" i="7"/>
  <c r="DZ5" i="7" s="1"/>
  <c r="DX9" i="7"/>
  <c r="DX13" i="7"/>
  <c r="DX17" i="7"/>
  <c r="DZ17" i="7" s="1"/>
  <c r="AY11" i="3" s="1"/>
  <c r="DX21" i="7"/>
  <c r="DZ21" i="7" s="1"/>
  <c r="AY15" i="3" s="1"/>
  <c r="DX25" i="7"/>
  <c r="DX29" i="7"/>
  <c r="DX33" i="7"/>
  <c r="DZ33" i="7" s="1"/>
  <c r="AY27" i="3" s="1"/>
  <c r="DX37" i="7"/>
  <c r="DZ37" i="7" s="1"/>
  <c r="AY31" i="3" s="1"/>
  <c r="DX41" i="7"/>
  <c r="DX12" i="7"/>
  <c r="DX28" i="7"/>
  <c r="DZ28" i="7" s="1"/>
  <c r="AY22" i="3" s="1"/>
  <c r="DX6" i="7"/>
  <c r="DZ6" i="7" s="1"/>
  <c r="DX10" i="7"/>
  <c r="DX14" i="7"/>
  <c r="DX18" i="7"/>
  <c r="DX22" i="7"/>
  <c r="DZ22" i="7" s="1"/>
  <c r="AY16" i="3" s="1"/>
  <c r="DX26" i="7"/>
  <c r="DX30" i="7"/>
  <c r="DX34" i="7"/>
  <c r="DZ34" i="7" s="1"/>
  <c r="AY28" i="3" s="1"/>
  <c r="DX38" i="7"/>
  <c r="DZ38" i="7" s="1"/>
  <c r="AY32" i="3" s="1"/>
  <c r="DX16" i="7"/>
  <c r="DX32" i="7"/>
  <c r="DX7" i="7"/>
  <c r="DX11" i="7"/>
  <c r="DZ11" i="7" s="1"/>
  <c r="AY5" i="3" s="1"/>
  <c r="DX15" i="7"/>
  <c r="DX19" i="7"/>
  <c r="DX23" i="7"/>
  <c r="DX27" i="7"/>
  <c r="DZ27" i="7" s="1"/>
  <c r="AY21" i="3" s="1"/>
  <c r="DX31" i="7"/>
  <c r="DX35" i="7"/>
  <c r="DX39" i="7"/>
  <c r="DX4" i="7"/>
  <c r="DX20" i="7"/>
  <c r="DX36" i="7"/>
  <c r="DL5" i="7"/>
  <c r="DL9" i="7"/>
  <c r="DL13" i="7"/>
  <c r="DL17" i="7"/>
  <c r="DN17" i="7" s="1"/>
  <c r="AQ11" i="3" s="1"/>
  <c r="DL21" i="7"/>
  <c r="DL25" i="7"/>
  <c r="DL29" i="7"/>
  <c r="DL33" i="7"/>
  <c r="DN33" i="7" s="1"/>
  <c r="AQ27" i="3" s="1"/>
  <c r="DL37" i="7"/>
  <c r="DL41" i="7"/>
  <c r="DL6" i="7"/>
  <c r="DN6" i="7" s="1"/>
  <c r="DL10" i="7"/>
  <c r="DL14" i="7"/>
  <c r="DL18" i="7"/>
  <c r="DN18" i="7" s="1"/>
  <c r="AQ12" i="3" s="1"/>
  <c r="DL15" i="7"/>
  <c r="DN15" i="7" s="1"/>
  <c r="AQ9" i="3" s="1"/>
  <c r="DL31" i="7"/>
  <c r="DN31" i="7" s="1"/>
  <c r="AQ25" i="3" s="1"/>
  <c r="DL4" i="7"/>
  <c r="DL8" i="7"/>
  <c r="DL12" i="7"/>
  <c r="DL22" i="7"/>
  <c r="DN22" i="7" s="1"/>
  <c r="AQ16" i="3" s="1"/>
  <c r="DL26" i="7"/>
  <c r="DL30" i="7"/>
  <c r="DL34" i="7"/>
  <c r="DN34" i="7" s="1"/>
  <c r="AQ28" i="3" s="1"/>
  <c r="DL38" i="7"/>
  <c r="DN38" i="7" s="1"/>
  <c r="AQ32" i="3" s="1"/>
  <c r="DL3" i="7"/>
  <c r="DL19" i="7"/>
  <c r="DL35" i="7"/>
  <c r="DN35" i="7" s="1"/>
  <c r="AQ29" i="3" s="1"/>
  <c r="DL7" i="7"/>
  <c r="DN7" i="7" s="1"/>
  <c r="DL23" i="7"/>
  <c r="DL39" i="7"/>
  <c r="DN39" i="7" s="1"/>
  <c r="AQ33" i="3" s="1"/>
  <c r="DL16" i="7"/>
  <c r="DN16" i="7" s="1"/>
  <c r="AQ10" i="3" s="1"/>
  <c r="DL20" i="7"/>
  <c r="DN20" i="7" s="1"/>
  <c r="AQ14" i="3" s="1"/>
  <c r="DL24" i="7"/>
  <c r="DL28" i="7"/>
  <c r="DN28" i="7" s="1"/>
  <c r="AQ22" i="3" s="1"/>
  <c r="DL32" i="7"/>
  <c r="DN32" i="7" s="1"/>
  <c r="AQ26" i="3" s="1"/>
  <c r="DL36" i="7"/>
  <c r="DN36" i="7" s="1"/>
  <c r="AQ30" i="3" s="1"/>
  <c r="DL40" i="7"/>
  <c r="DL11" i="7"/>
  <c r="DN11" i="7" s="1"/>
  <c r="AQ5" i="3" s="1"/>
  <c r="CZ38" i="7"/>
  <c r="CZ5" i="7"/>
  <c r="CZ9" i="7"/>
  <c r="CZ13" i="7"/>
  <c r="DB13" i="7" s="1"/>
  <c r="AI7" i="3" s="1"/>
  <c r="CZ17" i="7"/>
  <c r="CZ21" i="7"/>
  <c r="CZ25" i="7"/>
  <c r="CZ29" i="7"/>
  <c r="DB29" i="7" s="1"/>
  <c r="AI23" i="3" s="1"/>
  <c r="CZ33" i="7"/>
  <c r="CZ37" i="7"/>
  <c r="CZ41" i="7"/>
  <c r="CZ6" i="7"/>
  <c r="DB6" i="7" s="1"/>
  <c r="CZ22" i="7"/>
  <c r="CZ10" i="7"/>
  <c r="DB10" i="7" s="1"/>
  <c r="AI4" i="3" s="1"/>
  <c r="CZ26" i="7"/>
  <c r="CZ7" i="7"/>
  <c r="DB7" i="7" s="1"/>
  <c r="CZ11" i="7"/>
  <c r="DB11" i="7" s="1"/>
  <c r="AI5" i="3" s="1"/>
  <c r="CZ15" i="7"/>
  <c r="CZ19" i="7"/>
  <c r="CZ23" i="7"/>
  <c r="DB23" i="7" s="1"/>
  <c r="AI17" i="3" s="1"/>
  <c r="CZ27" i="7"/>
  <c r="CZ31" i="7"/>
  <c r="CZ35" i="7"/>
  <c r="CZ39" i="7"/>
  <c r="DB39" i="7" s="1"/>
  <c r="AI33" i="3" s="1"/>
  <c r="CZ14" i="7"/>
  <c r="DB14" i="7" s="1"/>
  <c r="AI8" i="3" s="1"/>
  <c r="CZ30" i="7"/>
  <c r="CZ4" i="7"/>
  <c r="DB4" i="7" s="1"/>
  <c r="CZ8" i="7"/>
  <c r="DB8" i="7" s="1"/>
  <c r="CZ12" i="7"/>
  <c r="DB12" i="7" s="1"/>
  <c r="AI6" i="3" s="1"/>
  <c r="CZ16" i="7"/>
  <c r="DB16" i="7" s="1"/>
  <c r="AI10" i="3" s="1"/>
  <c r="CZ20" i="7"/>
  <c r="CZ24" i="7"/>
  <c r="DB24" i="7" s="1"/>
  <c r="AI18" i="3" s="1"/>
  <c r="CZ28" i="7"/>
  <c r="DB28" i="7" s="1"/>
  <c r="AI22" i="3" s="1"/>
  <c r="CZ32" i="7"/>
  <c r="DB32" i="7" s="1"/>
  <c r="AI26" i="3" s="1"/>
  <c r="CZ36" i="7"/>
  <c r="CZ40" i="7"/>
  <c r="CZ18" i="7"/>
  <c r="CZ34" i="7"/>
  <c r="CN7" i="7"/>
  <c r="CN15" i="7"/>
  <c r="CN23" i="7"/>
  <c r="CN39" i="7"/>
  <c r="CP39" i="7" s="1"/>
  <c r="AA33" i="3" s="1"/>
  <c r="CN4" i="7"/>
  <c r="CN8" i="7"/>
  <c r="CP8" i="7" s="1"/>
  <c r="CN12" i="7"/>
  <c r="CN16" i="7"/>
  <c r="CP16" i="7" s="1"/>
  <c r="AA10" i="3" s="1"/>
  <c r="CN20" i="7"/>
  <c r="CN24" i="7"/>
  <c r="CP24" i="7" s="1"/>
  <c r="AA18" i="3" s="1"/>
  <c r="CN28" i="7"/>
  <c r="CP28" i="7" s="1"/>
  <c r="AA22" i="3" s="1"/>
  <c r="CN32" i="7"/>
  <c r="CP32" i="7" s="1"/>
  <c r="AA26" i="3" s="1"/>
  <c r="CN36" i="7"/>
  <c r="CN40" i="7"/>
  <c r="CN31" i="7"/>
  <c r="CN11" i="7"/>
  <c r="CP11" i="7" s="1"/>
  <c r="AA5" i="3" s="1"/>
  <c r="CN19" i="7"/>
  <c r="CN27" i="7"/>
  <c r="CP27" i="7" s="1"/>
  <c r="AA21" i="3" s="1"/>
  <c r="CN35" i="7"/>
  <c r="CP35" i="7" s="1"/>
  <c r="AA29" i="3" s="1"/>
  <c r="CN6" i="7"/>
  <c r="CP6" i="7" s="1"/>
  <c r="CN10" i="7"/>
  <c r="CN14" i="7"/>
  <c r="CN18" i="7"/>
  <c r="CN22" i="7"/>
  <c r="CP22" i="7" s="1"/>
  <c r="AA16" i="3" s="1"/>
  <c r="CN26" i="7"/>
  <c r="CN30" i="7"/>
  <c r="CP30" i="7" s="1"/>
  <c r="AA24" i="3" s="1"/>
  <c r="CN34" i="7"/>
  <c r="CP34" i="7" s="1"/>
  <c r="AA28" i="3" s="1"/>
  <c r="CN38" i="7"/>
  <c r="CP38" i="7" s="1"/>
  <c r="AA32" i="3" s="1"/>
  <c r="CB5" i="7"/>
  <c r="CB9" i="7"/>
  <c r="CB13" i="7"/>
  <c r="CB17" i="7"/>
  <c r="CD17" i="7" s="1"/>
  <c r="S11" i="3" s="1"/>
  <c r="CB21" i="7"/>
  <c r="CB25" i="7"/>
  <c r="CB29" i="7"/>
  <c r="CB33" i="7"/>
  <c r="CD33" i="7" s="1"/>
  <c r="S27" i="3" s="1"/>
  <c r="CB37" i="7"/>
  <c r="CB41" i="7"/>
  <c r="CB12" i="7"/>
  <c r="CB28" i="7"/>
  <c r="CD28" i="7" s="1"/>
  <c r="S22" i="3" s="1"/>
  <c r="CB6" i="7"/>
  <c r="CB10" i="7"/>
  <c r="CB14" i="7"/>
  <c r="CB18" i="7"/>
  <c r="CD18" i="7" s="1"/>
  <c r="S12" i="3" s="1"/>
  <c r="CB22" i="7"/>
  <c r="CB26" i="7"/>
  <c r="CB30" i="7"/>
  <c r="CB34" i="7"/>
  <c r="CD34" i="7" s="1"/>
  <c r="S28" i="3" s="1"/>
  <c r="CB38" i="7"/>
  <c r="CB16" i="7"/>
  <c r="CB32" i="7"/>
  <c r="CB7" i="7"/>
  <c r="CD7" i="7" s="1"/>
  <c r="CB11" i="7"/>
  <c r="CB15" i="7"/>
  <c r="CB19" i="7"/>
  <c r="CB23" i="7"/>
  <c r="CD23" i="7" s="1"/>
  <c r="S17" i="3" s="1"/>
  <c r="CB27" i="7"/>
  <c r="CB31" i="7"/>
  <c r="CB35" i="7"/>
  <c r="CB39" i="7"/>
  <c r="CD39" i="7" s="1"/>
  <c r="S33" i="3" s="1"/>
  <c r="CB4" i="7"/>
  <c r="CB20" i="7"/>
  <c r="CB36" i="7"/>
  <c r="CB8" i="7"/>
  <c r="CB24" i="7"/>
  <c r="CB40" i="7"/>
  <c r="BP4" i="7"/>
  <c r="BP8" i="7"/>
  <c r="BP12" i="7"/>
  <c r="BR12" i="7" s="1"/>
  <c r="K6" i="3" s="1"/>
  <c r="BP16" i="7"/>
  <c r="BR16" i="7" s="1"/>
  <c r="K10" i="3" s="1"/>
  <c r="BP20" i="7"/>
  <c r="BP24" i="7"/>
  <c r="BR24" i="7" s="1"/>
  <c r="K18" i="3" s="1"/>
  <c r="BP28" i="7"/>
  <c r="BR28" i="7" s="1"/>
  <c r="K22" i="3" s="1"/>
  <c r="BP32" i="7"/>
  <c r="BR32" i="7" s="1"/>
  <c r="K26" i="3" s="1"/>
  <c r="BP36" i="7"/>
  <c r="BP40" i="7"/>
  <c r="BP3" i="7"/>
  <c r="BR3" i="7" s="1"/>
  <c r="BP7" i="7"/>
  <c r="BR7" i="7" s="1"/>
  <c r="BP23" i="7"/>
  <c r="BP39" i="7"/>
  <c r="BR39" i="7" s="1"/>
  <c r="K33" i="3" s="1"/>
  <c r="BP22" i="7"/>
  <c r="BR22" i="7" s="1"/>
  <c r="K16" i="3" s="1"/>
  <c r="BP26" i="7"/>
  <c r="BR26" i="7" s="1"/>
  <c r="K20" i="3" s="1"/>
  <c r="BP30" i="7"/>
  <c r="BP34" i="7"/>
  <c r="BP38" i="7"/>
  <c r="BR38" i="7" s="1"/>
  <c r="K32" i="3" s="1"/>
  <c r="BP11" i="7"/>
  <c r="BR11" i="7" s="1"/>
  <c r="K5" i="3" s="1"/>
  <c r="BP27" i="7"/>
  <c r="BP15" i="7"/>
  <c r="BJ9" i="7"/>
  <c r="D3" i="3" s="1"/>
  <c r="H3" i="3" s="1"/>
  <c r="B3" i="3"/>
  <c r="BD7" i="7"/>
  <c r="BF7" i="7" s="1"/>
  <c r="BD15" i="7"/>
  <c r="BF15" i="7" s="1"/>
  <c r="C9" i="3" s="1"/>
  <c r="BD19" i="7"/>
  <c r="BD23" i="7"/>
  <c r="BD31" i="7"/>
  <c r="BF31" i="7" s="1"/>
  <c r="C25" i="3" s="1"/>
  <c r="BD35" i="7"/>
  <c r="BF35" i="7" s="1"/>
  <c r="C29" i="3" s="1"/>
  <c r="BD39" i="7"/>
  <c r="BD11" i="7"/>
  <c r="BD27" i="7"/>
  <c r="J5" i="7"/>
  <c r="N13" i="7"/>
  <c r="J13" i="7"/>
  <c r="N21" i="7"/>
  <c r="O21" i="7" s="1"/>
  <c r="J21" i="7"/>
  <c r="N29" i="7"/>
  <c r="J29" i="7"/>
  <c r="N37" i="7"/>
  <c r="O37" i="7" s="1"/>
  <c r="J37" i="7"/>
  <c r="N41" i="7"/>
  <c r="J41" i="7"/>
  <c r="Z13" i="7"/>
  <c r="AA13" i="7" s="1"/>
  <c r="V13" i="7"/>
  <c r="Z21" i="7"/>
  <c r="V21" i="7"/>
  <c r="Z29" i="7"/>
  <c r="AA29" i="7" s="1"/>
  <c r="V29" i="7"/>
  <c r="Z37" i="7"/>
  <c r="V37" i="7"/>
  <c r="AH6" i="7"/>
  <c r="AL14" i="7"/>
  <c r="AH14" i="7"/>
  <c r="AL22" i="7"/>
  <c r="AH22" i="7"/>
  <c r="AL30" i="7"/>
  <c r="AH30" i="7"/>
  <c r="AL38" i="7"/>
  <c r="AH38" i="7"/>
  <c r="AT7" i="7"/>
  <c r="AT15" i="7"/>
  <c r="AX15" i="7"/>
  <c r="AY15" i="7" s="1"/>
  <c r="AT23" i="7"/>
  <c r="AX23" i="7"/>
  <c r="AX31" i="7"/>
  <c r="AT31" i="7"/>
  <c r="AX39" i="7"/>
  <c r="AY39" i="7" s="1"/>
  <c r="AT39" i="7"/>
  <c r="BV10" i="7"/>
  <c r="L4" i="3" s="1"/>
  <c r="BR10" i="7"/>
  <c r="K4" i="3" s="1"/>
  <c r="BV18" i="7"/>
  <c r="BR18" i="7"/>
  <c r="K12" i="3" s="1"/>
  <c r="BV26" i="7"/>
  <c r="BR34" i="7"/>
  <c r="K28" i="3" s="1"/>
  <c r="BV34" i="7"/>
  <c r="L28" i="3" s="1"/>
  <c r="CD3" i="7"/>
  <c r="CD11" i="7"/>
  <c r="S5" i="3" s="1"/>
  <c r="CH11" i="7"/>
  <c r="CH19" i="7"/>
  <c r="T13" i="3" s="1"/>
  <c r="CD19" i="7"/>
  <c r="S13" i="3" s="1"/>
  <c r="CD27" i="7"/>
  <c r="S21" i="3" s="1"/>
  <c r="CH27" i="7"/>
  <c r="CD35" i="7"/>
  <c r="S29" i="3" s="1"/>
  <c r="CH35" i="7"/>
  <c r="CP4" i="7"/>
  <c r="CT12" i="7"/>
  <c r="CP12" i="7"/>
  <c r="AA6" i="3" s="1"/>
  <c r="CP20" i="7"/>
  <c r="AA14" i="3" s="1"/>
  <c r="CT20" i="7"/>
  <c r="CT28" i="7"/>
  <c r="AB22" i="3" s="1"/>
  <c r="CP36" i="7"/>
  <c r="AA30" i="3" s="1"/>
  <c r="CT36" i="7"/>
  <c r="DB5" i="7"/>
  <c r="DF13" i="7"/>
  <c r="AJ7" i="3" s="1"/>
  <c r="DF21" i="7"/>
  <c r="AJ15" i="3" s="1"/>
  <c r="DB21" i="7"/>
  <c r="AI15" i="3" s="1"/>
  <c r="DF29" i="7"/>
  <c r="AJ23" i="3" s="1"/>
  <c r="DF37" i="7"/>
  <c r="AJ31" i="3" s="1"/>
  <c r="DB37" i="7"/>
  <c r="AI31" i="3" s="1"/>
  <c r="DR14" i="7"/>
  <c r="AR8" i="3" s="1"/>
  <c r="DN14" i="7"/>
  <c r="AQ8" i="3" s="1"/>
  <c r="DR22" i="7"/>
  <c r="DR30" i="7"/>
  <c r="AR24" i="3" s="1"/>
  <c r="DN30" i="7"/>
  <c r="AQ24" i="3" s="1"/>
  <c r="DR38" i="7"/>
  <c r="DZ7" i="7"/>
  <c r="ED15" i="7"/>
  <c r="AZ9" i="3" s="1"/>
  <c r="DZ15" i="7"/>
  <c r="AY9" i="3" s="1"/>
  <c r="DZ23" i="7"/>
  <c r="AY17" i="3" s="1"/>
  <c r="ED23" i="7"/>
  <c r="ED31" i="7"/>
  <c r="AZ25" i="3" s="1"/>
  <c r="DZ31" i="7"/>
  <c r="AY25" i="3" s="1"/>
  <c r="DZ39" i="7"/>
  <c r="AY33" i="3" s="1"/>
  <c r="ED39" i="7"/>
  <c r="EL16" i="7"/>
  <c r="BG10" i="3" s="1"/>
  <c r="EP16" i="7"/>
  <c r="BH10" i="3" s="1"/>
  <c r="EP24" i="7"/>
  <c r="BH18" i="3" s="1"/>
  <c r="EL32" i="7"/>
  <c r="BG26" i="3" s="1"/>
  <c r="EP32" i="7"/>
  <c r="BH26" i="3" s="1"/>
  <c r="EP36" i="7"/>
  <c r="BH30" i="3" s="1"/>
  <c r="AR4" i="7"/>
  <c r="AR12" i="7"/>
  <c r="AR20" i="7"/>
  <c r="AR28" i="7"/>
  <c r="AT28" i="7" s="1"/>
  <c r="AR40" i="7"/>
  <c r="AT40" i="7" s="1"/>
  <c r="CN5" i="7"/>
  <c r="CN13" i="7"/>
  <c r="CP13" i="7" s="1"/>
  <c r="AA7" i="3" s="1"/>
  <c r="CN21" i="7"/>
  <c r="CP21" i="7" s="1"/>
  <c r="AA15" i="3" s="1"/>
  <c r="CN29" i="7"/>
  <c r="CN41" i="7"/>
  <c r="CP41" i="7" s="1"/>
  <c r="EJ5" i="7"/>
  <c r="EJ13" i="7"/>
  <c r="EL13" i="7" s="1"/>
  <c r="BG7" i="3" s="1"/>
  <c r="EJ21" i="7"/>
  <c r="EL21" i="7" s="1"/>
  <c r="BG15" i="3" s="1"/>
  <c r="EJ33" i="7"/>
  <c r="N10" i="7"/>
  <c r="J10" i="7"/>
  <c r="N18" i="7"/>
  <c r="O18" i="7" s="1"/>
  <c r="J18" i="7"/>
  <c r="N26" i="7"/>
  <c r="J26" i="7"/>
  <c r="N34" i="7"/>
  <c r="O34" i="7" s="1"/>
  <c r="J34" i="7"/>
  <c r="J3" i="7"/>
  <c r="Z10" i="7"/>
  <c r="V10" i="7"/>
  <c r="Z18" i="7"/>
  <c r="V18" i="7"/>
  <c r="Z26" i="7"/>
  <c r="V26" i="7"/>
  <c r="Z34" i="7"/>
  <c r="V34" i="7"/>
  <c r="AH3" i="7"/>
  <c r="AL15" i="7"/>
  <c r="AM15" i="7" s="1"/>
  <c r="AH15" i="7"/>
  <c r="AL23" i="7"/>
  <c r="AH23" i="7"/>
  <c r="AH31" i="7"/>
  <c r="AL31" i="7"/>
  <c r="AL39" i="7"/>
  <c r="AH39" i="7"/>
  <c r="AT8" i="7"/>
  <c r="AX16" i="7"/>
  <c r="AT24" i="7"/>
  <c r="AX24" i="7"/>
  <c r="AY24" i="7" s="1"/>
  <c r="AX32" i="7"/>
  <c r="BV11" i="7"/>
  <c r="L5" i="3" s="1"/>
  <c r="BV19" i="7"/>
  <c r="BR19" i="7"/>
  <c r="K13" i="3" s="1"/>
  <c r="BV23" i="7"/>
  <c r="L17" i="3" s="1"/>
  <c r="BR23" i="7"/>
  <c r="K17" i="3" s="1"/>
  <c r="BR27" i="7"/>
  <c r="K21" i="3" s="1"/>
  <c r="BV27" i="7"/>
  <c r="L21" i="3" s="1"/>
  <c r="BV31" i="7"/>
  <c r="L25" i="3" s="1"/>
  <c r="BR31" i="7"/>
  <c r="K25" i="3" s="1"/>
  <c r="BR35" i="7"/>
  <c r="K29" i="3" s="1"/>
  <c r="BV35" i="7"/>
  <c r="L29" i="3" s="1"/>
  <c r="BV39" i="7"/>
  <c r="L33" i="3" s="1"/>
  <c r="CD4" i="7"/>
  <c r="CD8" i="7"/>
  <c r="CH12" i="7"/>
  <c r="T6" i="3" s="1"/>
  <c r="CD12" i="7"/>
  <c r="S6" i="3" s="1"/>
  <c r="CH16" i="7"/>
  <c r="CD16" i="7"/>
  <c r="S10" i="3" s="1"/>
  <c r="CH20" i="7"/>
  <c r="T14" i="3" s="1"/>
  <c r="CD20" i="7"/>
  <c r="S14" i="3" s="1"/>
  <c r="CH24" i="7"/>
  <c r="CD24" i="7"/>
  <c r="S18" i="3" s="1"/>
  <c r="CH28" i="7"/>
  <c r="T22" i="3" s="1"/>
  <c r="CH32" i="7"/>
  <c r="CD32" i="7"/>
  <c r="S26" i="3" s="1"/>
  <c r="CH36" i="7"/>
  <c r="T30" i="3" s="1"/>
  <c r="CD36" i="7"/>
  <c r="S30" i="3" s="1"/>
  <c r="CD40" i="7"/>
  <c r="CP5" i="7"/>
  <c r="CT9" i="7"/>
  <c r="AB3" i="3" s="1"/>
  <c r="CT13" i="7"/>
  <c r="CT17" i="7"/>
  <c r="AB11" i="3" s="1"/>
  <c r="CT21" i="7"/>
  <c r="AB15" i="3" s="1"/>
  <c r="CT25" i="7"/>
  <c r="AB19" i="3" s="1"/>
  <c r="CP29" i="7"/>
  <c r="AA23" i="3" s="1"/>
  <c r="CT29" i="7"/>
  <c r="AB23" i="3" s="1"/>
  <c r="CT33" i="7"/>
  <c r="AB27" i="3" s="1"/>
  <c r="CT37" i="7"/>
  <c r="CP37" i="7"/>
  <c r="AA31" i="3" s="1"/>
  <c r="DF10" i="7"/>
  <c r="DF14" i="7"/>
  <c r="AJ8" i="3" s="1"/>
  <c r="DF18" i="7"/>
  <c r="DB18" i="7"/>
  <c r="AI12" i="3" s="1"/>
  <c r="DB22" i="7"/>
  <c r="AI16" i="3" s="1"/>
  <c r="DF22" i="7"/>
  <c r="DF26" i="7"/>
  <c r="DB26" i="7"/>
  <c r="AI20" i="3" s="1"/>
  <c r="DF30" i="7"/>
  <c r="AJ24" i="3" s="1"/>
  <c r="DB30" i="7"/>
  <c r="AI24" i="3" s="1"/>
  <c r="DF34" i="7"/>
  <c r="DB34" i="7"/>
  <c r="AI28" i="3" s="1"/>
  <c r="DB38" i="7"/>
  <c r="AI32" i="3" s="1"/>
  <c r="DF38" i="7"/>
  <c r="DN3" i="7"/>
  <c r="DR11" i="7"/>
  <c r="AR5" i="3" s="1"/>
  <c r="DR15" i="7"/>
  <c r="DN19" i="7"/>
  <c r="AQ13" i="3" s="1"/>
  <c r="DR19" i="7"/>
  <c r="DR23" i="7"/>
  <c r="DN23" i="7"/>
  <c r="AQ17" i="3" s="1"/>
  <c r="DR27" i="7"/>
  <c r="AR21" i="3" s="1"/>
  <c r="DN27" i="7"/>
  <c r="AQ21" i="3" s="1"/>
  <c r="DR31" i="7"/>
  <c r="AR25" i="3" s="1"/>
  <c r="DR35" i="7"/>
  <c r="AR29" i="3" s="1"/>
  <c r="DR39" i="7"/>
  <c r="AR33" i="3" s="1"/>
  <c r="DZ4" i="7"/>
  <c r="DZ8" i="7"/>
  <c r="ED12" i="7"/>
  <c r="DZ12" i="7"/>
  <c r="AY6" i="3" s="1"/>
  <c r="ED16" i="7"/>
  <c r="AZ10" i="3" s="1"/>
  <c r="DZ16" i="7"/>
  <c r="AY10" i="3" s="1"/>
  <c r="ED20" i="7"/>
  <c r="DZ20" i="7"/>
  <c r="AY14" i="3" s="1"/>
  <c r="ED24" i="7"/>
  <c r="AZ18" i="3" s="1"/>
  <c r="DZ24" i="7"/>
  <c r="AY18" i="3" s="1"/>
  <c r="ED28" i="7"/>
  <c r="AZ22" i="3" s="1"/>
  <c r="ED32" i="7"/>
  <c r="AZ26" i="3" s="1"/>
  <c r="DZ32" i="7"/>
  <c r="AY26" i="3" s="1"/>
  <c r="ED36" i="7"/>
  <c r="DZ36" i="7"/>
  <c r="AY30" i="3" s="1"/>
  <c r="DZ40" i="7"/>
  <c r="EL5" i="7"/>
  <c r="EP9" i="7"/>
  <c r="BH3" i="3" s="1"/>
  <c r="EP13" i="7"/>
  <c r="BH7" i="3" s="1"/>
  <c r="EP17" i="7"/>
  <c r="BH11" i="3" s="1"/>
  <c r="EP21" i="7"/>
  <c r="BH15" i="3" s="1"/>
  <c r="EP25" i="7"/>
  <c r="BH19" i="3" s="1"/>
  <c r="EP29" i="7"/>
  <c r="BH23" i="3" s="1"/>
  <c r="EL33" i="7"/>
  <c r="BG27" i="3" s="1"/>
  <c r="EP33" i="7"/>
  <c r="BH27" i="3" s="1"/>
  <c r="EP37" i="7"/>
  <c r="BH31" i="3" s="1"/>
  <c r="EL41" i="7"/>
  <c r="AF4" i="7"/>
  <c r="AF8" i="7"/>
  <c r="AF12" i="7"/>
  <c r="AH12" i="7" s="1"/>
  <c r="AF16" i="7"/>
  <c r="AF20" i="7"/>
  <c r="AF24" i="7"/>
  <c r="AF28" i="7"/>
  <c r="AH28" i="7" s="1"/>
  <c r="AF32" i="7"/>
  <c r="AF36" i="7"/>
  <c r="AR5" i="7"/>
  <c r="AR9" i="7"/>
  <c r="AT9" i="7" s="1"/>
  <c r="AR13" i="7"/>
  <c r="AR17" i="7"/>
  <c r="AR21" i="7"/>
  <c r="AR25" i="7"/>
  <c r="AT25" i="7" s="1"/>
  <c r="AR29" i="7"/>
  <c r="AR33" i="7"/>
  <c r="AR37" i="7"/>
  <c r="AR41" i="7"/>
  <c r="AT41" i="7" s="1"/>
  <c r="J7" i="7"/>
  <c r="J11" i="7"/>
  <c r="N11" i="7"/>
  <c r="O11" i="7" s="1"/>
  <c r="J15" i="7"/>
  <c r="N15" i="7"/>
  <c r="O15" i="7" s="1"/>
  <c r="J19" i="7"/>
  <c r="N19" i="7"/>
  <c r="O19" i="7" s="1"/>
  <c r="N23" i="7"/>
  <c r="J23" i="7"/>
  <c r="J27" i="7"/>
  <c r="N27" i="7"/>
  <c r="O27" i="7" s="1"/>
  <c r="J31" i="7"/>
  <c r="N31" i="7"/>
  <c r="O31" i="7" s="1"/>
  <c r="J35" i="7"/>
  <c r="N35" i="7"/>
  <c r="O35" i="7" s="1"/>
  <c r="N39" i="7"/>
  <c r="J39" i="7"/>
  <c r="V3" i="7"/>
  <c r="V7" i="7"/>
  <c r="V11" i="7"/>
  <c r="Z11" i="7"/>
  <c r="AA11" i="7" s="1"/>
  <c r="Z15" i="7"/>
  <c r="V15" i="7"/>
  <c r="Z19" i="7"/>
  <c r="V19" i="7"/>
  <c r="V23" i="7"/>
  <c r="Z23" i="7"/>
  <c r="AA23" i="7" s="1"/>
  <c r="V27" i="7"/>
  <c r="Z27" i="7"/>
  <c r="AA27" i="7" s="1"/>
  <c r="V31" i="7"/>
  <c r="Z31" i="7"/>
  <c r="AA31" i="7" s="1"/>
  <c r="V35" i="7"/>
  <c r="Z35" i="7"/>
  <c r="AA35" i="7" s="1"/>
  <c r="V39" i="7"/>
  <c r="Z39" i="7"/>
  <c r="AA39" i="7" s="1"/>
  <c r="AH4" i="7"/>
  <c r="AH8" i="7"/>
  <c r="AL12" i="7"/>
  <c r="AL16" i="7"/>
  <c r="AH16" i="7"/>
  <c r="AL20" i="7"/>
  <c r="AH20" i="7"/>
  <c r="AL24" i="7"/>
  <c r="AH24" i="7"/>
  <c r="AL28" i="7"/>
  <c r="AL32" i="7"/>
  <c r="AH32" i="7"/>
  <c r="AL36" i="7"/>
  <c r="AH36" i="7"/>
  <c r="AH40" i="7"/>
  <c r="AT5" i="7"/>
  <c r="AX9" i="7"/>
  <c r="AX13" i="7"/>
  <c r="AT13" i="7"/>
  <c r="AX17" i="7"/>
  <c r="AT17" i="7"/>
  <c r="AX21" i="7"/>
  <c r="AT21" i="7"/>
  <c r="AX25" i="7"/>
  <c r="AX29" i="7"/>
  <c r="AT29" i="7"/>
  <c r="AX33" i="7"/>
  <c r="AT33" i="7"/>
  <c r="AX37" i="7"/>
  <c r="AT37" i="7"/>
  <c r="BR4" i="7"/>
  <c r="BR8" i="7"/>
  <c r="BV12" i="7"/>
  <c r="BV16" i="7"/>
  <c r="BV20" i="7"/>
  <c r="BR20" i="7"/>
  <c r="K14" i="3" s="1"/>
  <c r="BV24" i="7"/>
  <c r="L18" i="3" s="1"/>
  <c r="BV28" i="7"/>
  <c r="BV32" i="7"/>
  <c r="L26" i="3" s="1"/>
  <c r="BV36" i="7"/>
  <c r="BR36" i="7"/>
  <c r="K30" i="3" s="1"/>
  <c r="BR40" i="7"/>
  <c r="CD5" i="7"/>
  <c r="CD9" i="7"/>
  <c r="S3" i="3" s="1"/>
  <c r="CH9" i="7"/>
  <c r="T3" i="3" s="1"/>
  <c r="CH13" i="7"/>
  <c r="T7" i="3" s="1"/>
  <c r="CD13" i="7"/>
  <c r="S7" i="3" s="1"/>
  <c r="CH17" i="7"/>
  <c r="CH21" i="7"/>
  <c r="T15" i="3" s="1"/>
  <c r="CD21" i="7"/>
  <c r="S15" i="3" s="1"/>
  <c r="CH25" i="7"/>
  <c r="CD25" i="7"/>
  <c r="S19" i="3" s="1"/>
  <c r="CH29" i="7"/>
  <c r="T23" i="3" s="1"/>
  <c r="CD29" i="7"/>
  <c r="S23" i="3" s="1"/>
  <c r="CH33" i="7"/>
  <c r="CH37" i="7"/>
  <c r="T31" i="3" s="1"/>
  <c r="CD37" i="7"/>
  <c r="S31" i="3" s="1"/>
  <c r="CD41" i="7"/>
  <c r="CP10" i="7"/>
  <c r="AA4" i="3" s="1"/>
  <c r="CT10" i="7"/>
  <c r="CT14" i="7"/>
  <c r="CP14" i="7"/>
  <c r="AA8" i="3" s="1"/>
  <c r="CP18" i="7"/>
  <c r="AA12" i="3" s="1"/>
  <c r="CT18" i="7"/>
  <c r="CT22" i="7"/>
  <c r="CT26" i="7"/>
  <c r="AB20" i="3" s="1"/>
  <c r="CP26" i="7"/>
  <c r="AA20" i="3" s="1"/>
  <c r="CT30" i="7"/>
  <c r="CT34" i="7"/>
  <c r="CT38" i="7"/>
  <c r="DB3" i="7"/>
  <c r="DF11" i="7"/>
  <c r="DF15" i="7"/>
  <c r="AJ9" i="3" s="1"/>
  <c r="DB15" i="7"/>
  <c r="AI9" i="3" s="1"/>
  <c r="DF19" i="7"/>
  <c r="DB19" i="7"/>
  <c r="AI13" i="3" s="1"/>
  <c r="DF23" i="7"/>
  <c r="AJ17" i="3" s="1"/>
  <c r="DB27" i="7"/>
  <c r="AI21" i="3" s="1"/>
  <c r="DF27" i="7"/>
  <c r="AJ21" i="3" s="1"/>
  <c r="DF31" i="7"/>
  <c r="AJ25" i="3" s="1"/>
  <c r="DB31" i="7"/>
  <c r="AI25" i="3" s="1"/>
  <c r="DB35" i="7"/>
  <c r="AI29" i="3" s="1"/>
  <c r="DF35" i="7"/>
  <c r="AJ29" i="3" s="1"/>
  <c r="DF39" i="7"/>
  <c r="AJ33" i="3" s="1"/>
  <c r="DN4" i="7"/>
  <c r="DN8" i="7"/>
  <c r="DN12" i="7"/>
  <c r="AQ6" i="3" s="1"/>
  <c r="DR12" i="7"/>
  <c r="DR16" i="7"/>
  <c r="DR20" i="7"/>
  <c r="DN24" i="7"/>
  <c r="AQ18" i="3" s="1"/>
  <c r="DR24" i="7"/>
  <c r="AR18" i="3" s="1"/>
  <c r="DR28" i="7"/>
  <c r="AR22" i="3" s="1"/>
  <c r="DR32" i="7"/>
  <c r="DR36" i="7"/>
  <c r="AR30" i="3" s="1"/>
  <c r="DN40" i="7"/>
  <c r="DZ9" i="7"/>
  <c r="AY3" i="3" s="1"/>
  <c r="ED9" i="7"/>
  <c r="ED13" i="7"/>
  <c r="DZ13" i="7"/>
  <c r="AY7" i="3" s="1"/>
  <c r="ED17" i="7"/>
  <c r="AZ11" i="3" s="1"/>
  <c r="ED21" i="7"/>
  <c r="ED25" i="7"/>
  <c r="AZ19" i="3" s="1"/>
  <c r="DZ25" i="7"/>
  <c r="AY19" i="3" s="1"/>
  <c r="ED29" i="7"/>
  <c r="DZ29" i="7"/>
  <c r="AY23" i="3" s="1"/>
  <c r="ED33" i="7"/>
  <c r="AZ27" i="3" s="1"/>
  <c r="ED37" i="7"/>
  <c r="DZ41" i="7"/>
  <c r="EL6" i="7"/>
  <c r="EP10" i="7"/>
  <c r="EL10" i="7"/>
  <c r="BG4" i="3" s="1"/>
  <c r="EP14" i="7"/>
  <c r="BH8" i="3" s="1"/>
  <c r="EP18" i="7"/>
  <c r="EL18" i="7"/>
  <c r="BG12" i="3" s="1"/>
  <c r="EP22" i="7"/>
  <c r="BH16" i="3" s="1"/>
  <c r="EL22" i="7"/>
  <c r="BG16" i="3" s="1"/>
  <c r="EP26" i="7"/>
  <c r="EL26" i="7"/>
  <c r="BG20" i="3" s="1"/>
  <c r="EP30" i="7"/>
  <c r="BH24" i="3" s="1"/>
  <c r="EP34" i="7"/>
  <c r="EP38" i="7"/>
  <c r="BH32" i="3" s="1"/>
  <c r="EL38" i="7"/>
  <c r="BG32" i="3" s="1"/>
  <c r="BD3" i="7"/>
  <c r="BF3" i="7" s="1"/>
  <c r="CN3" i="7"/>
  <c r="EJ3" i="7"/>
  <c r="N9" i="7"/>
  <c r="J9" i="7"/>
  <c r="N17" i="7"/>
  <c r="O17" i="7" s="1"/>
  <c r="J17" i="7"/>
  <c r="N25" i="7"/>
  <c r="J25" i="7"/>
  <c r="N33" i="7"/>
  <c r="O33" i="7" s="1"/>
  <c r="J33" i="7"/>
  <c r="V5" i="7"/>
  <c r="Z9" i="7"/>
  <c r="AA9" i="7" s="1"/>
  <c r="V9" i="7"/>
  <c r="V17" i="7"/>
  <c r="Z17" i="7"/>
  <c r="AA17" i="7" s="1"/>
  <c r="Z25" i="7"/>
  <c r="AA25" i="7" s="1"/>
  <c r="V25" i="7"/>
  <c r="Z33" i="7"/>
  <c r="V33" i="7"/>
  <c r="Z41" i="7"/>
  <c r="AA41" i="7" s="1"/>
  <c r="V41" i="7"/>
  <c r="AH10" i="7"/>
  <c r="AL10" i="7"/>
  <c r="AM10" i="7" s="1"/>
  <c r="AL18" i="7"/>
  <c r="AM18" i="7" s="1"/>
  <c r="AH18" i="7"/>
  <c r="AL26" i="7"/>
  <c r="AH26" i="7"/>
  <c r="AL34" i="7"/>
  <c r="AM34" i="7" s="1"/>
  <c r="AH34" i="7"/>
  <c r="AT3" i="7"/>
  <c r="AX11" i="7"/>
  <c r="AT11" i="7"/>
  <c r="AX19" i="7"/>
  <c r="AY19" i="7" s="1"/>
  <c r="AT19" i="7"/>
  <c r="AX27" i="7"/>
  <c r="AT27" i="7"/>
  <c r="AT35" i="7"/>
  <c r="AX35" i="7"/>
  <c r="BR6" i="7"/>
  <c r="BV14" i="7"/>
  <c r="BR14" i="7"/>
  <c r="K8" i="3" s="1"/>
  <c r="BV22" i="7"/>
  <c r="BR30" i="7"/>
  <c r="K24" i="3" s="1"/>
  <c r="BV30" i="7"/>
  <c r="L24" i="3" s="1"/>
  <c r="BV38" i="7"/>
  <c r="CH15" i="7"/>
  <c r="CD15" i="7"/>
  <c r="S9" i="3" s="1"/>
  <c r="CH23" i="7"/>
  <c r="CD31" i="7"/>
  <c r="S25" i="3" s="1"/>
  <c r="CH31" i="7"/>
  <c r="T25" i="3" s="1"/>
  <c r="CH39" i="7"/>
  <c r="CT16" i="7"/>
  <c r="AB10" i="3" s="1"/>
  <c r="CT24" i="7"/>
  <c r="CT32" i="7"/>
  <c r="AB26" i="3" s="1"/>
  <c r="CP40" i="7"/>
  <c r="DF9" i="7"/>
  <c r="DB9" i="7"/>
  <c r="AI3" i="3" s="1"/>
  <c r="DF17" i="7"/>
  <c r="AJ11" i="3" s="1"/>
  <c r="DB17" i="7"/>
  <c r="AI11" i="3" s="1"/>
  <c r="DF25" i="7"/>
  <c r="DB25" i="7"/>
  <c r="AI19" i="3" s="1"/>
  <c r="DF33" i="7"/>
  <c r="AJ27" i="3" s="1"/>
  <c r="DB33" i="7"/>
  <c r="AI27" i="3" s="1"/>
  <c r="DB41" i="7"/>
  <c r="DR10" i="7"/>
  <c r="AR4" i="3" s="1"/>
  <c r="DN10" i="7"/>
  <c r="AQ4" i="3" s="1"/>
  <c r="DR18" i="7"/>
  <c r="DR26" i="7"/>
  <c r="AR20" i="3" s="1"/>
  <c r="DN26" i="7"/>
  <c r="AQ20" i="3" s="1"/>
  <c r="DR34" i="7"/>
  <c r="DZ3" i="7"/>
  <c r="ED11" i="7"/>
  <c r="AZ5" i="3" s="1"/>
  <c r="DZ19" i="7"/>
  <c r="AY13" i="3" s="1"/>
  <c r="ED19" i="7"/>
  <c r="AZ13" i="3" s="1"/>
  <c r="ED27" i="7"/>
  <c r="DZ35" i="7"/>
  <c r="AY29" i="3" s="1"/>
  <c r="ED35" i="7"/>
  <c r="AZ29" i="3" s="1"/>
  <c r="EP12" i="7"/>
  <c r="EP20" i="7"/>
  <c r="BH14" i="3" s="1"/>
  <c r="EP28" i="7"/>
  <c r="AR8" i="7"/>
  <c r="AR16" i="7"/>
  <c r="AT16" i="7" s="1"/>
  <c r="AR24" i="7"/>
  <c r="AR32" i="7"/>
  <c r="AT32" i="7" s="1"/>
  <c r="AR36" i="7"/>
  <c r="CN9" i="7"/>
  <c r="CP9" i="7" s="1"/>
  <c r="AA3" i="3" s="1"/>
  <c r="CN17" i="7"/>
  <c r="CP17" i="7" s="1"/>
  <c r="AA11" i="3" s="1"/>
  <c r="CN25" i="7"/>
  <c r="CP25" i="7" s="1"/>
  <c r="AA19" i="3" s="1"/>
  <c r="CN33" i="7"/>
  <c r="CP33" i="7" s="1"/>
  <c r="AA27" i="3" s="1"/>
  <c r="EJ9" i="7"/>
  <c r="EL9" i="7" s="1"/>
  <c r="BG3" i="3" s="1"/>
  <c r="EJ17" i="7"/>
  <c r="EL17" i="7" s="1"/>
  <c r="BG11" i="3" s="1"/>
  <c r="EJ25" i="7"/>
  <c r="EL25" i="7" s="1"/>
  <c r="BG19" i="3" s="1"/>
  <c r="EJ29" i="7"/>
  <c r="EL29" i="7" s="1"/>
  <c r="BG23" i="3" s="1"/>
  <c r="EJ37" i="7"/>
  <c r="EL37" i="7" s="1"/>
  <c r="BG31" i="3" s="1"/>
  <c r="J6" i="7"/>
  <c r="N14" i="7"/>
  <c r="J14" i="7"/>
  <c r="N22" i="7"/>
  <c r="O22" i="7" s="1"/>
  <c r="J22" i="7"/>
  <c r="N30" i="7"/>
  <c r="J30" i="7"/>
  <c r="N38" i="7"/>
  <c r="O38" i="7" s="1"/>
  <c r="J38" i="7"/>
  <c r="V6" i="7"/>
  <c r="Z14" i="7"/>
  <c r="V14" i="7"/>
  <c r="Z22" i="7"/>
  <c r="AA22" i="7" s="1"/>
  <c r="V22" i="7"/>
  <c r="Z30" i="7"/>
  <c r="V30" i="7"/>
  <c r="V38" i="7"/>
  <c r="Z38" i="7"/>
  <c r="AH7" i="7"/>
  <c r="AL11" i="7"/>
  <c r="AM11" i="7" s="1"/>
  <c r="AH11" i="7"/>
  <c r="AL19" i="7"/>
  <c r="AH19" i="7"/>
  <c r="AL27" i="7"/>
  <c r="AM27" i="7" s="1"/>
  <c r="AH27" i="7"/>
  <c r="AL35" i="7"/>
  <c r="AH35" i="7"/>
  <c r="AT4" i="7"/>
  <c r="AT12" i="7"/>
  <c r="AX12" i="7"/>
  <c r="AT20" i="7"/>
  <c r="AX20" i="7"/>
  <c r="AY20" i="7" s="1"/>
  <c r="AX28" i="7"/>
  <c r="AT36" i="7"/>
  <c r="AX36" i="7"/>
  <c r="AY36" i="7" s="1"/>
  <c r="BV15" i="7"/>
  <c r="BR15" i="7"/>
  <c r="K9" i="3" s="1"/>
  <c r="J4" i="7"/>
  <c r="J8" i="7"/>
  <c r="N12" i="7"/>
  <c r="O12" i="7" s="1"/>
  <c r="J12" i="7"/>
  <c r="N16" i="7"/>
  <c r="J16" i="7"/>
  <c r="N20" i="7"/>
  <c r="O20" i="7" s="1"/>
  <c r="J20" i="7"/>
  <c r="N24" i="7"/>
  <c r="J24" i="7"/>
  <c r="N28" i="7"/>
  <c r="O28" i="7" s="1"/>
  <c r="J28" i="7"/>
  <c r="N32" i="7"/>
  <c r="J32" i="7"/>
  <c r="N36" i="7"/>
  <c r="O36" i="7" s="1"/>
  <c r="J36" i="7"/>
  <c r="N40" i="7"/>
  <c r="J40" i="7"/>
  <c r="V4" i="7"/>
  <c r="V8" i="7"/>
  <c r="V12" i="7"/>
  <c r="Z12" i="7"/>
  <c r="AA12" i="7" s="1"/>
  <c r="Z16" i="7"/>
  <c r="AA16" i="7" s="1"/>
  <c r="V16" i="7"/>
  <c r="Z20" i="7"/>
  <c r="V20" i="7"/>
  <c r="Z24" i="7"/>
  <c r="AA24" i="7" s="1"/>
  <c r="V24" i="7"/>
  <c r="Z28" i="7"/>
  <c r="V28" i="7"/>
  <c r="Z32" i="7"/>
  <c r="AA32" i="7" s="1"/>
  <c r="V32" i="7"/>
  <c r="Z36" i="7"/>
  <c r="V36" i="7"/>
  <c r="Z40" i="7"/>
  <c r="AA40" i="7" s="1"/>
  <c r="V40" i="7"/>
  <c r="AH5" i="7"/>
  <c r="AL9" i="7"/>
  <c r="AM9" i="7" s="1"/>
  <c r="AH9" i="7"/>
  <c r="AL13" i="7"/>
  <c r="AH13" i="7"/>
  <c r="AL17" i="7"/>
  <c r="AM17" i="7" s="1"/>
  <c r="AH17" i="7"/>
  <c r="AH21" i="7"/>
  <c r="AL21" i="7"/>
  <c r="AM21" i="7" s="1"/>
  <c r="AL25" i="7"/>
  <c r="AM25" i="7" s="1"/>
  <c r="AH25" i="7"/>
  <c r="AL29" i="7"/>
  <c r="AH29" i="7"/>
  <c r="AL33" i="7"/>
  <c r="AM33" i="7" s="1"/>
  <c r="AH33" i="7"/>
  <c r="AL37" i="7"/>
  <c r="AH37" i="7"/>
  <c r="AH41" i="7"/>
  <c r="AT6" i="7"/>
  <c r="AX10" i="7"/>
  <c r="AT10" i="7"/>
  <c r="AT14" i="7"/>
  <c r="AX14" i="7"/>
  <c r="AX18" i="7"/>
  <c r="AT18" i="7"/>
  <c r="AX22" i="7"/>
  <c r="AY22" i="7" s="1"/>
  <c r="AT22" i="7"/>
  <c r="AX26" i="7"/>
  <c r="AT26" i="7"/>
  <c r="AT30" i="7"/>
  <c r="AX30" i="7"/>
  <c r="AX34" i="7"/>
  <c r="AT34" i="7"/>
  <c r="AX38" i="7"/>
  <c r="AY38" i="7" s="1"/>
  <c r="AT38" i="7"/>
  <c r="BR5" i="7"/>
  <c r="BV9" i="7"/>
  <c r="L3" i="3" s="1"/>
  <c r="BR9" i="7"/>
  <c r="K3" i="3" s="1"/>
  <c r="BR13" i="7"/>
  <c r="K7" i="3" s="1"/>
  <c r="BV13" i="7"/>
  <c r="L7" i="3" s="1"/>
  <c r="BR17" i="7"/>
  <c r="K11" i="3" s="1"/>
  <c r="BV17" i="7"/>
  <c r="BR21" i="7"/>
  <c r="K15" i="3" s="1"/>
  <c r="BV21" i="7"/>
  <c r="L15" i="3" s="1"/>
  <c r="BV25" i="7"/>
  <c r="L19" i="3" s="1"/>
  <c r="BR25" i="7"/>
  <c r="K19" i="3" s="1"/>
  <c r="BV29" i="7"/>
  <c r="BR29" i="7"/>
  <c r="K23" i="3" s="1"/>
  <c r="BV33" i="7"/>
  <c r="L27" i="3" s="1"/>
  <c r="BR33" i="7"/>
  <c r="K27" i="3" s="1"/>
  <c r="BR37" i="7"/>
  <c r="K31" i="3" s="1"/>
  <c r="BV37" i="7"/>
  <c r="L31" i="3" s="1"/>
  <c r="BR41" i="7"/>
  <c r="CD6" i="7"/>
  <c r="CH10" i="7"/>
  <c r="CD10" i="7"/>
  <c r="S4" i="3" s="1"/>
  <c r="CD14" i="7"/>
  <c r="S8" i="3" s="1"/>
  <c r="CH14" i="7"/>
  <c r="CH18" i="7"/>
  <c r="CH22" i="7"/>
  <c r="T16" i="3" s="1"/>
  <c r="CD22" i="7"/>
  <c r="S16" i="3" s="1"/>
  <c r="CH26" i="7"/>
  <c r="CD26" i="7"/>
  <c r="S20" i="3" s="1"/>
  <c r="CH30" i="7"/>
  <c r="T24" i="3" s="1"/>
  <c r="CD30" i="7"/>
  <c r="S24" i="3" s="1"/>
  <c r="CH34" i="7"/>
  <c r="CH38" i="7"/>
  <c r="T32" i="3" s="1"/>
  <c r="CD38" i="7"/>
  <c r="S32" i="3" s="1"/>
  <c r="CP3" i="7"/>
  <c r="CP7" i="7"/>
  <c r="CT11" i="7"/>
  <c r="AB5" i="3" s="1"/>
  <c r="CT15" i="7"/>
  <c r="CP15" i="7"/>
  <c r="AA9" i="3" s="1"/>
  <c r="CT19" i="7"/>
  <c r="AB13" i="3" s="1"/>
  <c r="CP19" i="7"/>
  <c r="AA13" i="3" s="1"/>
  <c r="CT23" i="7"/>
  <c r="CP23" i="7"/>
  <c r="AA17" i="3" s="1"/>
  <c r="CT27" i="7"/>
  <c r="AB21" i="3" s="1"/>
  <c r="CT31" i="7"/>
  <c r="CP31" i="7"/>
  <c r="AA25" i="3" s="1"/>
  <c r="CT35" i="7"/>
  <c r="AB29" i="3" s="1"/>
  <c r="CT39" i="7"/>
  <c r="AB33" i="3" s="1"/>
  <c r="DF12" i="7"/>
  <c r="DF16" i="7"/>
  <c r="DF20" i="7"/>
  <c r="DB20" i="7"/>
  <c r="AI14" i="3" s="1"/>
  <c r="DF24" i="7"/>
  <c r="AJ18" i="3" s="1"/>
  <c r="DF28" i="7"/>
  <c r="DF32" i="7"/>
  <c r="AJ26" i="3" s="1"/>
  <c r="DF36" i="7"/>
  <c r="DB36" i="7"/>
  <c r="AI30" i="3" s="1"/>
  <c r="DB40" i="7"/>
  <c r="DN5" i="7"/>
  <c r="DN9" i="7"/>
  <c r="AQ3" i="3" s="1"/>
  <c r="DR9" i="7"/>
  <c r="AR3" i="3" s="1"/>
  <c r="DR13" i="7"/>
  <c r="AR7" i="3" s="1"/>
  <c r="DN13" i="7"/>
  <c r="AQ7" i="3" s="1"/>
  <c r="DR17" i="7"/>
  <c r="DR21" i="7"/>
  <c r="AR15" i="3" s="1"/>
  <c r="DN21" i="7"/>
  <c r="AQ15" i="3" s="1"/>
  <c r="DN25" i="7"/>
  <c r="AQ19" i="3" s="1"/>
  <c r="DR25" i="7"/>
  <c r="AR19" i="3" s="1"/>
  <c r="DR29" i="7"/>
  <c r="AR23" i="3" s="1"/>
  <c r="DN29" i="7"/>
  <c r="AQ23" i="3" s="1"/>
  <c r="DR33" i="7"/>
  <c r="AR27" i="3" s="1"/>
  <c r="DR37" i="7"/>
  <c r="AR31" i="3" s="1"/>
  <c r="DN37" i="7"/>
  <c r="AQ31" i="3" s="1"/>
  <c r="DN41" i="7"/>
  <c r="ED10" i="7"/>
  <c r="AZ4" i="3" s="1"/>
  <c r="DZ10" i="7"/>
  <c r="AY4" i="3" s="1"/>
  <c r="DZ14" i="7"/>
  <c r="AY8" i="3" s="1"/>
  <c r="ED14" i="7"/>
  <c r="AZ8" i="3" s="1"/>
  <c r="ED18" i="7"/>
  <c r="AZ12" i="3" s="1"/>
  <c r="DZ18" i="7"/>
  <c r="AY12" i="3" s="1"/>
  <c r="ED22" i="7"/>
  <c r="AZ16" i="3" s="1"/>
  <c r="ED26" i="7"/>
  <c r="AZ20" i="3" s="1"/>
  <c r="DZ26" i="7"/>
  <c r="AY20" i="3" s="1"/>
  <c r="ED30" i="7"/>
  <c r="DZ30" i="7"/>
  <c r="AY24" i="3" s="1"/>
  <c r="ED34" i="7"/>
  <c r="ED38" i="7"/>
  <c r="EL3" i="7"/>
  <c r="EL7" i="7"/>
  <c r="EL11" i="7"/>
  <c r="BG5" i="3" s="1"/>
  <c r="EP11" i="7"/>
  <c r="BH5" i="3" s="1"/>
  <c r="EP15" i="7"/>
  <c r="BH9" i="3" s="1"/>
  <c r="EP19" i="7"/>
  <c r="EL19" i="7"/>
  <c r="BG13" i="3" s="1"/>
  <c r="EP23" i="7"/>
  <c r="BH17" i="3" s="1"/>
  <c r="EL23" i="7"/>
  <c r="BG17" i="3" s="1"/>
  <c r="EP27" i="7"/>
  <c r="EL27" i="7"/>
  <c r="BG21" i="3" s="1"/>
  <c r="EP31" i="7"/>
  <c r="BH25" i="3" s="1"/>
  <c r="EP35" i="7"/>
  <c r="EL35" i="7"/>
  <c r="BG29" i="3" s="1"/>
  <c r="EP39" i="7"/>
  <c r="BH33" i="3" s="1"/>
  <c r="EL39" i="7"/>
  <c r="BG33" i="3" s="1"/>
  <c r="BJ15" i="7"/>
  <c r="BJ23" i="7"/>
  <c r="D17" i="3" s="1"/>
  <c r="BF23" i="7"/>
  <c r="C17" i="3" s="1"/>
  <c r="BJ31" i="7"/>
  <c r="BJ12" i="7"/>
  <c r="D6" i="3" s="1"/>
  <c r="BJ16" i="7"/>
  <c r="D10" i="3" s="1"/>
  <c r="BJ20" i="7"/>
  <c r="D14" i="3" s="1"/>
  <c r="BJ24" i="7"/>
  <c r="D18" i="3" s="1"/>
  <c r="BJ28" i="7"/>
  <c r="D22" i="3" s="1"/>
  <c r="BJ32" i="7"/>
  <c r="D26" i="3" s="1"/>
  <c r="BJ36" i="7"/>
  <c r="D30" i="3" s="1"/>
  <c r="BD4" i="7"/>
  <c r="BD8" i="7"/>
  <c r="BF8" i="7" s="1"/>
  <c r="BD12" i="7"/>
  <c r="BF12" i="7" s="1"/>
  <c r="C6" i="3" s="1"/>
  <c r="BD16" i="7"/>
  <c r="BF16" i="7" s="1"/>
  <c r="C10" i="3" s="1"/>
  <c r="BD20" i="7"/>
  <c r="BF20" i="7" s="1"/>
  <c r="C14" i="3" s="1"/>
  <c r="BD24" i="7"/>
  <c r="BF24" i="7" s="1"/>
  <c r="C18" i="3" s="1"/>
  <c r="BD28" i="7"/>
  <c r="BF28" i="7" s="1"/>
  <c r="C22" i="3" s="1"/>
  <c r="BD32" i="7"/>
  <c r="BF32" i="7" s="1"/>
  <c r="C26" i="3" s="1"/>
  <c r="BD36" i="7"/>
  <c r="BF36" i="7" s="1"/>
  <c r="C30" i="3" s="1"/>
  <c r="BD40" i="7"/>
  <c r="BF40" i="7" s="1"/>
  <c r="BF11" i="7"/>
  <c r="C5" i="3" s="1"/>
  <c r="BJ11" i="7"/>
  <c r="D5" i="3" s="1"/>
  <c r="BF19" i="7"/>
  <c r="C13" i="3" s="1"/>
  <c r="BJ19" i="7"/>
  <c r="BJ35" i="7"/>
  <c r="D29" i="3" s="1"/>
  <c r="BF4" i="7"/>
  <c r="BJ13" i="7"/>
  <c r="D7" i="3" s="1"/>
  <c r="BJ17" i="7"/>
  <c r="D11" i="3" s="1"/>
  <c r="BJ21" i="7"/>
  <c r="D15" i="3" s="1"/>
  <c r="BJ25" i="7"/>
  <c r="BJ29" i="7"/>
  <c r="D23" i="3" s="1"/>
  <c r="BJ33" i="7"/>
  <c r="D27" i="3" s="1"/>
  <c r="BJ37" i="7"/>
  <c r="D31" i="3" s="1"/>
  <c r="BD5" i="7"/>
  <c r="BF5" i="7" s="1"/>
  <c r="BD9" i="7"/>
  <c r="BF9" i="7" s="1"/>
  <c r="BD13" i="7"/>
  <c r="BF13" i="7" s="1"/>
  <c r="C7" i="3" s="1"/>
  <c r="BD17" i="7"/>
  <c r="BF17" i="7" s="1"/>
  <c r="C11" i="3" s="1"/>
  <c r="BD21" i="7"/>
  <c r="BF21" i="7" s="1"/>
  <c r="C15" i="3" s="1"/>
  <c r="BD25" i="7"/>
  <c r="BF25" i="7" s="1"/>
  <c r="C19" i="3" s="1"/>
  <c r="BD29" i="7"/>
  <c r="BF29" i="7" s="1"/>
  <c r="C23" i="3" s="1"/>
  <c r="BD33" i="7"/>
  <c r="BF33" i="7" s="1"/>
  <c r="C27" i="3" s="1"/>
  <c r="BD37" i="7"/>
  <c r="BF37" i="7" s="1"/>
  <c r="C31" i="3" s="1"/>
  <c r="BD41" i="7"/>
  <c r="BF41" i="7" s="1"/>
  <c r="BF27" i="7"/>
  <c r="C21" i="3" s="1"/>
  <c r="BJ27" i="7"/>
  <c r="BJ39" i="7"/>
  <c r="D33" i="3" s="1"/>
  <c r="BF39" i="7"/>
  <c r="C33" i="3" s="1"/>
  <c r="BJ10" i="7"/>
  <c r="D4" i="3" s="1"/>
  <c r="BJ14" i="7"/>
  <c r="D8" i="3" s="1"/>
  <c r="BJ18" i="7"/>
  <c r="D12" i="3" s="1"/>
  <c r="BJ22" i="7"/>
  <c r="D16" i="3" s="1"/>
  <c r="BJ26" i="7"/>
  <c r="D20" i="3" s="1"/>
  <c r="BJ30" i="7"/>
  <c r="D24" i="3" s="1"/>
  <c r="BJ34" i="7"/>
  <c r="D28" i="3" s="1"/>
  <c r="BJ38" i="7"/>
  <c r="D32" i="3" s="1"/>
  <c r="BF38" i="7"/>
  <c r="C32" i="3" s="1"/>
  <c r="BD6" i="7"/>
  <c r="BF6" i="7" s="1"/>
  <c r="BD10" i="7"/>
  <c r="BF10" i="7" s="1"/>
  <c r="C4" i="3" s="1"/>
  <c r="BD14" i="7"/>
  <c r="BF14" i="7" s="1"/>
  <c r="C8" i="3" s="1"/>
  <c r="BD18" i="7"/>
  <c r="BF18" i="7" s="1"/>
  <c r="C12" i="3" s="1"/>
  <c r="BD22" i="7"/>
  <c r="BF22" i="7" s="1"/>
  <c r="C16" i="3" s="1"/>
  <c r="BD26" i="7"/>
  <c r="BF26" i="7" s="1"/>
  <c r="C20" i="3" s="1"/>
  <c r="BD30" i="7"/>
  <c r="BF30" i="7" s="1"/>
  <c r="C24" i="3" s="1"/>
  <c r="BD34" i="7"/>
  <c r="BF34" i="7" s="1"/>
  <c r="C28" i="3" s="1"/>
  <c r="F8" i="6"/>
  <c r="K52" i="4" s="1"/>
  <c r="K54" i="4" s="1"/>
  <c r="I8" i="6"/>
  <c r="P52" i="4" s="1"/>
  <c r="P54" i="4" s="1"/>
  <c r="L8" i="6"/>
  <c r="U52" i="4" s="1"/>
  <c r="U54" i="4" s="1"/>
  <c r="O8" i="6"/>
  <c r="Z52" i="4" s="1"/>
  <c r="Z54" i="4" s="1"/>
  <c r="R8" i="6"/>
  <c r="AE52" i="4" s="1"/>
  <c r="AE54" i="4" s="1"/>
  <c r="U8" i="6"/>
  <c r="AJ52" i="4" s="1"/>
  <c r="AJ54" i="4" s="1"/>
  <c r="AJ66" i="4" s="1"/>
  <c r="X8" i="6"/>
  <c r="AO52" i="4" s="1"/>
  <c r="AO54" i="4" s="1"/>
  <c r="C8" i="6"/>
  <c r="F52" i="4" s="1"/>
  <c r="F54" i="4" s="1"/>
  <c r="F66" i="4" s="1"/>
  <c r="F7" i="6"/>
  <c r="I7" i="6"/>
  <c r="L7" i="6"/>
  <c r="O7" i="6"/>
  <c r="R7" i="6"/>
  <c r="U7" i="6"/>
  <c r="X7" i="6"/>
  <c r="C7" i="6"/>
  <c r="F58" i="4" s="1"/>
  <c r="F60" i="4" s="1"/>
  <c r="N35" i="3"/>
  <c r="V35" i="3"/>
  <c r="AD35" i="3"/>
  <c r="AL35" i="3"/>
  <c r="AT35" i="3"/>
  <c r="BB35" i="3"/>
  <c r="BJ35" i="3"/>
  <c r="F35" i="3"/>
  <c r="EQ35" i="7" l="1"/>
  <c r="BI29" i="3" s="1"/>
  <c r="BH29" i="3"/>
  <c r="EQ27" i="7"/>
  <c r="BI21" i="3" s="1"/>
  <c r="BH21" i="3"/>
  <c r="EQ19" i="7"/>
  <c r="BI13" i="3" s="1"/>
  <c r="BH13" i="3"/>
  <c r="EQ34" i="7"/>
  <c r="BI28" i="3" s="1"/>
  <c r="BH28" i="3"/>
  <c r="EQ26" i="7"/>
  <c r="BI20" i="3" s="1"/>
  <c r="BH20" i="3"/>
  <c r="EQ18" i="7"/>
  <c r="BI12" i="3" s="1"/>
  <c r="BH12" i="3"/>
  <c r="EQ10" i="7"/>
  <c r="BI4" i="3" s="1"/>
  <c r="BH4" i="3"/>
  <c r="EQ28" i="7"/>
  <c r="BI22" i="3" s="1"/>
  <c r="BH22" i="3"/>
  <c r="EQ12" i="7"/>
  <c r="BI6" i="3" s="1"/>
  <c r="BH6" i="3"/>
  <c r="EE38" i="7"/>
  <c r="BA32" i="3" s="1"/>
  <c r="AZ32" i="3"/>
  <c r="EE30" i="7"/>
  <c r="BA24" i="3" s="1"/>
  <c r="AZ24" i="3"/>
  <c r="EE39" i="7"/>
  <c r="BA33" i="3" s="1"/>
  <c r="AZ33" i="3"/>
  <c r="EE23" i="7"/>
  <c r="BA17" i="3" s="1"/>
  <c r="AZ17" i="3"/>
  <c r="EE27" i="7"/>
  <c r="BA21" i="3" s="1"/>
  <c r="AZ21" i="3"/>
  <c r="EE34" i="7"/>
  <c r="BA28" i="3" s="1"/>
  <c r="AZ28" i="3"/>
  <c r="EE37" i="7"/>
  <c r="BA31" i="3" s="1"/>
  <c r="AZ31" i="3"/>
  <c r="EE29" i="7"/>
  <c r="BA23" i="3" s="1"/>
  <c r="AZ23" i="3"/>
  <c r="EE21" i="7"/>
  <c r="BA15" i="3" s="1"/>
  <c r="AZ15" i="3"/>
  <c r="EE13" i="7"/>
  <c r="BA7" i="3" s="1"/>
  <c r="AZ7" i="3"/>
  <c r="EE36" i="7"/>
  <c r="BA30" i="3" s="1"/>
  <c r="AZ30" i="3"/>
  <c r="EE20" i="7"/>
  <c r="BA14" i="3" s="1"/>
  <c r="AZ14" i="3"/>
  <c r="EE12" i="7"/>
  <c r="BA6" i="3" s="1"/>
  <c r="AZ6" i="3"/>
  <c r="EE9" i="7"/>
  <c r="BA3" i="3" s="1"/>
  <c r="AZ3" i="3"/>
  <c r="DS38" i="7"/>
  <c r="AS32" i="3" s="1"/>
  <c r="AR32" i="3"/>
  <c r="DS32" i="7"/>
  <c r="AS26" i="3" s="1"/>
  <c r="AR26" i="3"/>
  <c r="DS16" i="7"/>
  <c r="AS10" i="3" s="1"/>
  <c r="AR10" i="3"/>
  <c r="DS22" i="7"/>
  <c r="AS16" i="3" s="1"/>
  <c r="AR16" i="3"/>
  <c r="DS34" i="7"/>
  <c r="AS28" i="3" s="1"/>
  <c r="AR28" i="3"/>
  <c r="DS18" i="7"/>
  <c r="AS12" i="3" s="1"/>
  <c r="AR12" i="3"/>
  <c r="DS20" i="7"/>
  <c r="AS14" i="3" s="1"/>
  <c r="AR14" i="3"/>
  <c r="DS12" i="7"/>
  <c r="AS6" i="3" s="1"/>
  <c r="AR6" i="3"/>
  <c r="DS23" i="7"/>
  <c r="AS17" i="3" s="1"/>
  <c r="AR17" i="3"/>
  <c r="DS15" i="7"/>
  <c r="AS9" i="3" s="1"/>
  <c r="AR9" i="3"/>
  <c r="DS17" i="7"/>
  <c r="AS11" i="3" s="1"/>
  <c r="AR11" i="3"/>
  <c r="DS19" i="7"/>
  <c r="AS13" i="3" s="1"/>
  <c r="AR13" i="3"/>
  <c r="DG16" i="7"/>
  <c r="AK10" i="3" s="1"/>
  <c r="AJ10" i="3"/>
  <c r="DG25" i="7"/>
  <c r="AK19" i="3" s="1"/>
  <c r="AJ19" i="3"/>
  <c r="DG11" i="7"/>
  <c r="AK5" i="3" s="1"/>
  <c r="AJ5" i="3"/>
  <c r="DG34" i="7"/>
  <c r="AK28" i="3" s="1"/>
  <c r="AJ28" i="3"/>
  <c r="DG26" i="7"/>
  <c r="AK20" i="3" s="1"/>
  <c r="AJ20" i="3"/>
  <c r="DG18" i="7"/>
  <c r="AK12" i="3" s="1"/>
  <c r="AJ12" i="3"/>
  <c r="DG10" i="7"/>
  <c r="AK4" i="3" s="1"/>
  <c r="AJ4" i="3"/>
  <c r="DG38" i="7"/>
  <c r="AK32" i="3" s="1"/>
  <c r="AJ32" i="3"/>
  <c r="DG22" i="7"/>
  <c r="AK16" i="3" s="1"/>
  <c r="AJ16" i="3"/>
  <c r="DG9" i="7"/>
  <c r="AK3" i="3" s="1"/>
  <c r="AJ3" i="3"/>
  <c r="DG19" i="7"/>
  <c r="AK13" i="3" s="1"/>
  <c r="AJ13" i="3"/>
  <c r="DG36" i="7"/>
  <c r="AK30" i="3" s="1"/>
  <c r="AJ30" i="3"/>
  <c r="DG28" i="7"/>
  <c r="AK22" i="3" s="1"/>
  <c r="AJ22" i="3"/>
  <c r="DG20" i="7"/>
  <c r="AK14" i="3" s="1"/>
  <c r="AJ14" i="3"/>
  <c r="DG12" i="7"/>
  <c r="AK6" i="3" s="1"/>
  <c r="AJ6" i="3"/>
  <c r="CU34" i="7"/>
  <c r="AC28" i="3" s="1"/>
  <c r="AB28" i="3"/>
  <c r="CU18" i="7"/>
  <c r="AC12" i="3" s="1"/>
  <c r="AB12" i="3"/>
  <c r="CU37" i="7"/>
  <c r="AC31" i="3" s="1"/>
  <c r="AB31" i="3"/>
  <c r="CU23" i="7"/>
  <c r="AC17" i="3" s="1"/>
  <c r="AB17" i="3"/>
  <c r="CU24" i="7"/>
  <c r="AC18" i="3" s="1"/>
  <c r="AB18" i="3"/>
  <c r="CU10" i="7"/>
  <c r="AC4" i="3" s="1"/>
  <c r="AB4" i="3"/>
  <c r="CU31" i="7"/>
  <c r="AC25" i="3" s="1"/>
  <c r="AB25" i="3"/>
  <c r="CU15" i="7"/>
  <c r="AC9" i="3" s="1"/>
  <c r="AB9" i="3"/>
  <c r="CU12" i="7"/>
  <c r="AC6" i="3" s="1"/>
  <c r="AB6" i="3"/>
  <c r="CU38" i="7"/>
  <c r="AC32" i="3" s="1"/>
  <c r="AB32" i="3"/>
  <c r="CU30" i="7"/>
  <c r="AC24" i="3" s="1"/>
  <c r="AB24" i="3"/>
  <c r="CU22" i="7"/>
  <c r="AC16" i="3" s="1"/>
  <c r="AB16" i="3"/>
  <c r="CU14" i="7"/>
  <c r="AC8" i="3" s="1"/>
  <c r="AB8" i="3"/>
  <c r="CU13" i="7"/>
  <c r="AC7" i="3" s="1"/>
  <c r="AB7" i="3"/>
  <c r="CU36" i="7"/>
  <c r="AC30" i="3" s="1"/>
  <c r="AB30" i="3"/>
  <c r="CU20" i="7"/>
  <c r="AC14" i="3" s="1"/>
  <c r="AB14" i="3"/>
  <c r="CI33" i="7"/>
  <c r="U27" i="3" s="1"/>
  <c r="T27" i="3"/>
  <c r="CI25" i="7"/>
  <c r="U19" i="3" s="1"/>
  <c r="T19" i="3"/>
  <c r="CI17" i="7"/>
  <c r="U11" i="3" s="1"/>
  <c r="T11" i="3"/>
  <c r="CI35" i="7"/>
  <c r="U29" i="3" s="1"/>
  <c r="T29" i="3"/>
  <c r="CI15" i="7"/>
  <c r="U9" i="3" s="1"/>
  <c r="T9" i="3"/>
  <c r="CI32" i="7"/>
  <c r="U26" i="3" s="1"/>
  <c r="T26" i="3"/>
  <c r="CI24" i="7"/>
  <c r="U18" i="3" s="1"/>
  <c r="T18" i="3"/>
  <c r="CI16" i="7"/>
  <c r="U10" i="3" s="1"/>
  <c r="T10" i="3"/>
  <c r="CI34" i="7"/>
  <c r="U28" i="3" s="1"/>
  <c r="T28" i="3"/>
  <c r="CI26" i="7"/>
  <c r="U20" i="3" s="1"/>
  <c r="T20" i="3"/>
  <c r="CI18" i="7"/>
  <c r="U12" i="3" s="1"/>
  <c r="T12" i="3"/>
  <c r="CI10" i="7"/>
  <c r="U4" i="3" s="1"/>
  <c r="T4" i="3"/>
  <c r="CI39" i="7"/>
  <c r="U33" i="3" s="1"/>
  <c r="T33" i="3"/>
  <c r="CI23" i="7"/>
  <c r="U17" i="3" s="1"/>
  <c r="T17" i="3"/>
  <c r="CI27" i="7"/>
  <c r="U21" i="3" s="1"/>
  <c r="T21" i="3"/>
  <c r="CI11" i="7"/>
  <c r="U5" i="3" s="1"/>
  <c r="T5" i="3"/>
  <c r="CI14" i="7"/>
  <c r="U8" i="3" s="1"/>
  <c r="T8" i="3"/>
  <c r="BW22" i="7"/>
  <c r="M16" i="3" s="1"/>
  <c r="L16" i="3"/>
  <c r="BW19" i="7"/>
  <c r="M13" i="3" s="1"/>
  <c r="L13" i="3"/>
  <c r="BW17" i="7"/>
  <c r="M11" i="3" s="1"/>
  <c r="L11" i="3"/>
  <c r="BW18" i="7"/>
  <c r="M12" i="3" s="1"/>
  <c r="L12" i="3"/>
  <c r="BW38" i="7"/>
  <c r="M32" i="3" s="1"/>
  <c r="L32" i="3"/>
  <c r="BW16" i="7"/>
  <c r="M10" i="3" s="1"/>
  <c r="L10" i="3"/>
  <c r="BW29" i="7"/>
  <c r="M23" i="3" s="1"/>
  <c r="L23" i="3"/>
  <c r="BW15" i="7"/>
  <c r="M9" i="3" s="1"/>
  <c r="L9" i="3"/>
  <c r="BW14" i="7"/>
  <c r="M8" i="3" s="1"/>
  <c r="L8" i="3"/>
  <c r="BW36" i="7"/>
  <c r="M30" i="3" s="1"/>
  <c r="L30" i="3"/>
  <c r="BW28" i="7"/>
  <c r="M22" i="3" s="1"/>
  <c r="L22" i="3"/>
  <c r="BW20" i="7"/>
  <c r="M14" i="3" s="1"/>
  <c r="L14" i="3"/>
  <c r="BW12" i="7"/>
  <c r="M6" i="3" s="1"/>
  <c r="L6" i="3"/>
  <c r="BW26" i="7"/>
  <c r="M20" i="3" s="1"/>
  <c r="L20" i="3"/>
  <c r="BK19" i="7"/>
  <c r="E13" i="3" s="1"/>
  <c r="D13" i="3"/>
  <c r="BK25" i="7"/>
  <c r="E19" i="3" s="1"/>
  <c r="D19" i="3"/>
  <c r="BK9" i="7"/>
  <c r="E3" i="3" s="1"/>
  <c r="C3" i="3"/>
  <c r="BK31" i="7"/>
  <c r="E25" i="3" s="1"/>
  <c r="D25" i="3"/>
  <c r="BK15" i="7"/>
  <c r="E9" i="3" s="1"/>
  <c r="D9" i="3"/>
  <c r="BK27" i="7"/>
  <c r="E21" i="3" s="1"/>
  <c r="D21" i="3"/>
  <c r="I3" i="3"/>
  <c r="E3" i="4" s="1"/>
  <c r="D3" i="4"/>
  <c r="F3" i="4" s="1"/>
  <c r="CU21" i="7"/>
  <c r="AC15" i="3" s="1"/>
  <c r="EQ39" i="7"/>
  <c r="BI33" i="3" s="1"/>
  <c r="EQ31" i="7"/>
  <c r="BI25" i="3" s="1"/>
  <c r="EQ23" i="7"/>
  <c r="BI17" i="3" s="1"/>
  <c r="EQ15" i="7"/>
  <c r="BI9" i="3" s="1"/>
  <c r="EE18" i="7"/>
  <c r="BA12" i="3" s="1"/>
  <c r="EE10" i="7"/>
  <c r="BA4" i="3" s="1"/>
  <c r="DS29" i="7"/>
  <c r="AS23" i="3" s="1"/>
  <c r="DS21" i="7"/>
  <c r="AS15" i="3" s="1"/>
  <c r="DG32" i="7"/>
  <c r="AK26" i="3" s="1"/>
  <c r="DG24" i="7"/>
  <c r="AK18" i="3" s="1"/>
  <c r="CU35" i="7"/>
  <c r="AC29" i="3" s="1"/>
  <c r="CU27" i="7"/>
  <c r="AC21" i="3" s="1"/>
  <c r="CU19" i="7"/>
  <c r="AC13" i="3" s="1"/>
  <c r="CU11" i="7"/>
  <c r="AC5" i="3" s="1"/>
  <c r="CI30" i="7"/>
  <c r="U24" i="3" s="1"/>
  <c r="CI22" i="7"/>
  <c r="U16" i="3" s="1"/>
  <c r="BW33" i="7"/>
  <c r="M27" i="3" s="1"/>
  <c r="BW25" i="7"/>
  <c r="M19" i="3" s="1"/>
  <c r="BW9" i="7"/>
  <c r="M3" i="3" s="1"/>
  <c r="AA36" i="7"/>
  <c r="AA28" i="7"/>
  <c r="AA20" i="7"/>
  <c r="O40" i="7"/>
  <c r="O32" i="7"/>
  <c r="O24" i="7"/>
  <c r="O16" i="7"/>
  <c r="AA30" i="7"/>
  <c r="AA14" i="7"/>
  <c r="EE11" i="7"/>
  <c r="BA5" i="3" s="1"/>
  <c r="DG33" i="7"/>
  <c r="AK27" i="3" s="1"/>
  <c r="DG17" i="7"/>
  <c r="AK11" i="3" s="1"/>
  <c r="AY27" i="7"/>
  <c r="O9" i="7"/>
  <c r="AY29" i="7"/>
  <c r="AM24" i="7"/>
  <c r="AA19" i="7"/>
  <c r="CU33" i="7"/>
  <c r="AC27" i="3" s="1"/>
  <c r="AA26" i="7"/>
  <c r="EE31" i="7"/>
  <c r="BA25" i="3" s="1"/>
  <c r="DG37" i="7"/>
  <c r="AK31" i="3" s="1"/>
  <c r="K66" i="4"/>
  <c r="EQ11" i="7"/>
  <c r="BI5" i="3" s="1"/>
  <c r="EE22" i="7"/>
  <c r="BA16" i="3" s="1"/>
  <c r="EE14" i="7"/>
  <c r="BA8" i="3" s="1"/>
  <c r="DS33" i="7"/>
  <c r="AS27" i="3" s="1"/>
  <c r="DS25" i="7"/>
  <c r="AS19" i="3" s="1"/>
  <c r="DS9" i="7"/>
  <c r="AS3" i="3" s="1"/>
  <c r="CU39" i="7"/>
  <c r="AC33" i="3" s="1"/>
  <c r="BW37" i="7"/>
  <c r="M31" i="3" s="1"/>
  <c r="BW21" i="7"/>
  <c r="M15" i="3" s="1"/>
  <c r="BW13" i="7"/>
  <c r="M7" i="3" s="1"/>
  <c r="AY34" i="7"/>
  <c r="AY26" i="7"/>
  <c r="AY18" i="7"/>
  <c r="AY10" i="7"/>
  <c r="AM37" i="7"/>
  <c r="AM29" i="7"/>
  <c r="AM13" i="7"/>
  <c r="AY28" i="7"/>
  <c r="AY12" i="7"/>
  <c r="AM35" i="7"/>
  <c r="AM19" i="7"/>
  <c r="AA38" i="7"/>
  <c r="O30" i="7"/>
  <c r="O14" i="7"/>
  <c r="EQ20" i="7"/>
  <c r="BI14" i="3" s="1"/>
  <c r="EE35" i="7"/>
  <c r="BA29" i="3" s="1"/>
  <c r="EE19" i="7"/>
  <c r="BA13" i="3" s="1"/>
  <c r="DS26" i="7"/>
  <c r="AS20" i="3" s="1"/>
  <c r="DS10" i="7"/>
  <c r="AS4" i="3" s="1"/>
  <c r="CU32" i="7"/>
  <c r="AC26" i="3" s="1"/>
  <c r="CU16" i="7"/>
  <c r="AC10" i="3" s="1"/>
  <c r="CI31" i="7"/>
  <c r="U25" i="3" s="1"/>
  <c r="AY35" i="7"/>
  <c r="AM26" i="7"/>
  <c r="AA33" i="7"/>
  <c r="EQ38" i="7"/>
  <c r="BI32" i="3" s="1"/>
  <c r="EQ30" i="7"/>
  <c r="BI24" i="3" s="1"/>
  <c r="EQ22" i="7"/>
  <c r="BI16" i="3" s="1"/>
  <c r="EQ14" i="7"/>
  <c r="BI8" i="3" s="1"/>
  <c r="EE33" i="7"/>
  <c r="BA27" i="3" s="1"/>
  <c r="EE25" i="7"/>
  <c r="BA19" i="3" s="1"/>
  <c r="EE17" i="7"/>
  <c r="BA11" i="3" s="1"/>
  <c r="DS36" i="7"/>
  <c r="AS30" i="3" s="1"/>
  <c r="DS28" i="7"/>
  <c r="AS22" i="3" s="1"/>
  <c r="DG39" i="7"/>
  <c r="AK33" i="3" s="1"/>
  <c r="DG31" i="7"/>
  <c r="AK25" i="3" s="1"/>
  <c r="DG23" i="7"/>
  <c r="AK17" i="3" s="1"/>
  <c r="DG15" i="7"/>
  <c r="AK9" i="3" s="1"/>
  <c r="CU26" i="7"/>
  <c r="AC20" i="3" s="1"/>
  <c r="CI37" i="7"/>
  <c r="U31" i="3" s="1"/>
  <c r="CI29" i="7"/>
  <c r="U23" i="3" s="1"/>
  <c r="CI21" i="7"/>
  <c r="U15" i="3" s="1"/>
  <c r="CI13" i="7"/>
  <c r="U7" i="3" s="1"/>
  <c r="BW32" i="7"/>
  <c r="M26" i="3" s="1"/>
  <c r="BW24" i="7"/>
  <c r="M18" i="3" s="1"/>
  <c r="EQ37" i="7"/>
  <c r="BI31" i="3" s="1"/>
  <c r="EQ29" i="7"/>
  <c r="BI23" i="3" s="1"/>
  <c r="EQ21" i="7"/>
  <c r="BI15" i="3" s="1"/>
  <c r="EQ13" i="7"/>
  <c r="BI7" i="3" s="1"/>
  <c r="EE32" i="7"/>
  <c r="BA26" i="3" s="1"/>
  <c r="EE24" i="7"/>
  <c r="BA18" i="3" s="1"/>
  <c r="EE16" i="7"/>
  <c r="BA10" i="3" s="1"/>
  <c r="DS35" i="7"/>
  <c r="AS29" i="3" s="1"/>
  <c r="DS27" i="7"/>
  <c r="AS21" i="3" s="1"/>
  <c r="DS11" i="7"/>
  <c r="AS5" i="3" s="1"/>
  <c r="DG30" i="7"/>
  <c r="AK24" i="3" s="1"/>
  <c r="DG14" i="7"/>
  <c r="AK8" i="3" s="1"/>
  <c r="CU25" i="7"/>
  <c r="AC19" i="3" s="1"/>
  <c r="CU17" i="7"/>
  <c r="AC11" i="3" s="1"/>
  <c r="CU9" i="7"/>
  <c r="AC3" i="3" s="1"/>
  <c r="CI36" i="7"/>
  <c r="U30" i="3" s="1"/>
  <c r="CI28" i="7"/>
  <c r="U22" i="3" s="1"/>
  <c r="CI20" i="7"/>
  <c r="U14" i="3" s="1"/>
  <c r="CI12" i="7"/>
  <c r="U6" i="3" s="1"/>
  <c r="BW39" i="7"/>
  <c r="M33" i="3" s="1"/>
  <c r="BW31" i="7"/>
  <c r="M25" i="3" s="1"/>
  <c r="BW23" i="7"/>
  <c r="M17" i="3" s="1"/>
  <c r="BW11" i="7"/>
  <c r="M5" i="3" s="1"/>
  <c r="AM39" i="7"/>
  <c r="AM23" i="7"/>
  <c r="O26" i="7"/>
  <c r="O10" i="7"/>
  <c r="EQ36" i="7"/>
  <c r="BI30" i="3" s="1"/>
  <c r="EQ24" i="7"/>
  <c r="BI18" i="3" s="1"/>
  <c r="DS30" i="7"/>
  <c r="AS24" i="3" s="1"/>
  <c r="DS14" i="7"/>
  <c r="AS8" i="3" s="1"/>
  <c r="BW10" i="7"/>
  <c r="M4" i="3" s="1"/>
  <c r="AY31" i="7"/>
  <c r="AA37" i="7"/>
  <c r="AA21" i="7"/>
  <c r="O41" i="7"/>
  <c r="O29" i="7"/>
  <c r="O13" i="7"/>
  <c r="EQ25" i="7"/>
  <c r="BI19" i="3" s="1"/>
  <c r="EQ17" i="7"/>
  <c r="BI11" i="3" s="1"/>
  <c r="EQ9" i="7"/>
  <c r="BI3" i="3" s="1"/>
  <c r="EE26" i="7"/>
  <c r="BA20" i="3" s="1"/>
  <c r="DS37" i="7"/>
  <c r="AS31" i="3" s="1"/>
  <c r="DS13" i="7"/>
  <c r="AS7" i="3" s="1"/>
  <c r="CI38" i="7"/>
  <c r="U32" i="3" s="1"/>
  <c r="AY11" i="7"/>
  <c r="O25" i="7"/>
  <c r="AY37" i="7"/>
  <c r="AY21" i="7"/>
  <c r="AY13" i="7"/>
  <c r="AM32" i="7"/>
  <c r="AM16" i="7"/>
  <c r="O39" i="7"/>
  <c r="O23" i="7"/>
  <c r="AA10" i="7"/>
  <c r="EE15" i="7"/>
  <c r="BA9" i="3" s="1"/>
  <c r="DG21" i="7"/>
  <c r="AK15" i="3" s="1"/>
  <c r="AM38" i="7"/>
  <c r="AM22" i="7"/>
  <c r="BK35" i="7"/>
  <c r="E29" i="3" s="1"/>
  <c r="BK11" i="7"/>
  <c r="E5" i="3" s="1"/>
  <c r="AY30" i="7"/>
  <c r="AY14" i="7"/>
  <c r="BW30" i="7"/>
  <c r="M24" i="3" s="1"/>
  <c r="DS24" i="7"/>
  <c r="AS18" i="3" s="1"/>
  <c r="DG35" i="7"/>
  <c r="AK29" i="3" s="1"/>
  <c r="DG27" i="7"/>
  <c r="AK21" i="3" s="1"/>
  <c r="CI9" i="7"/>
  <c r="U3" i="3" s="1"/>
  <c r="AY33" i="7"/>
  <c r="AY25" i="7"/>
  <c r="AY17" i="7"/>
  <c r="AY9" i="7"/>
  <c r="AM36" i="7"/>
  <c r="AM28" i="7"/>
  <c r="AM20" i="7"/>
  <c r="AM12" i="7"/>
  <c r="AA15" i="7"/>
  <c r="EQ33" i="7"/>
  <c r="BI27" i="3" s="1"/>
  <c r="EE28" i="7"/>
  <c r="BA22" i="3" s="1"/>
  <c r="DS39" i="7"/>
  <c r="AS33" i="3" s="1"/>
  <c r="DS31" i="7"/>
  <c r="AS25" i="3" s="1"/>
  <c r="CU29" i="7"/>
  <c r="AC23" i="3" s="1"/>
  <c r="BW35" i="7"/>
  <c r="M29" i="3" s="1"/>
  <c r="BW27" i="7"/>
  <c r="M21" i="3" s="1"/>
  <c r="AY32" i="7"/>
  <c r="AY16" i="7"/>
  <c r="AM31" i="7"/>
  <c r="AA34" i="7"/>
  <c r="AA18" i="7"/>
  <c r="EQ32" i="7"/>
  <c r="BI26" i="3" s="1"/>
  <c r="EQ16" i="7"/>
  <c r="BI10" i="3" s="1"/>
  <c r="DG29" i="7"/>
  <c r="AK23" i="3" s="1"/>
  <c r="DG13" i="7"/>
  <c r="AK7" i="3" s="1"/>
  <c r="CU28" i="7"/>
  <c r="AC22" i="3" s="1"/>
  <c r="CI19" i="7"/>
  <c r="U13" i="3" s="1"/>
  <c r="BW34" i="7"/>
  <c r="M28" i="3" s="1"/>
  <c r="AY23" i="7"/>
  <c r="AM30" i="7"/>
  <c r="AM14" i="7"/>
  <c r="BK34" i="7"/>
  <c r="E28" i="3" s="1"/>
  <c r="BK18" i="7"/>
  <c r="E12" i="3" s="1"/>
  <c r="BK33" i="7"/>
  <c r="E27" i="3" s="1"/>
  <c r="BK36" i="7"/>
  <c r="E30" i="3" s="1"/>
  <c r="BK28" i="7"/>
  <c r="E22" i="3" s="1"/>
  <c r="BK12" i="7"/>
  <c r="E6" i="3" s="1"/>
  <c r="BK30" i="7"/>
  <c r="E24" i="3" s="1"/>
  <c r="BK14" i="7"/>
  <c r="E8" i="3" s="1"/>
  <c r="BK37" i="7"/>
  <c r="E31" i="3" s="1"/>
  <c r="BK13" i="7"/>
  <c r="E7" i="3" s="1"/>
  <c r="BK32" i="7"/>
  <c r="E26" i="3" s="1"/>
  <c r="BK24" i="7"/>
  <c r="E18" i="3" s="1"/>
  <c r="BK16" i="7"/>
  <c r="E10" i="3" s="1"/>
  <c r="BK23" i="7"/>
  <c r="E17" i="3" s="1"/>
  <c r="BK26" i="7"/>
  <c r="E20" i="3" s="1"/>
  <c r="BK10" i="7"/>
  <c r="E4" i="3" s="1"/>
  <c r="BK17" i="7"/>
  <c r="E11" i="3" s="1"/>
  <c r="BK20" i="7"/>
  <c r="E14" i="3" s="1"/>
  <c r="BK38" i="7"/>
  <c r="E32" i="3" s="1"/>
  <c r="BK22" i="7"/>
  <c r="E16" i="3" s="1"/>
  <c r="BK29" i="7"/>
  <c r="E23" i="3" s="1"/>
  <c r="BK21" i="7"/>
  <c r="E15" i="3" s="1"/>
  <c r="BK39" i="7"/>
  <c r="E33" i="3" s="1"/>
  <c r="B3" i="5" l="1"/>
  <c r="G3" i="4"/>
  <c r="AB3" i="5"/>
  <c r="C3" i="5" l="1"/>
  <c r="H3" i="4"/>
  <c r="B130" i="3"/>
  <c r="B131" i="3"/>
  <c r="B132" i="3"/>
  <c r="B133" i="3"/>
  <c r="B134" i="3"/>
  <c r="B129" i="3"/>
  <c r="B121" i="3"/>
  <c r="B122" i="3"/>
  <c r="B123" i="3"/>
  <c r="B124" i="3"/>
  <c r="B125" i="3"/>
  <c r="B120" i="3"/>
  <c r="B112" i="3"/>
  <c r="B113" i="3"/>
  <c r="B114" i="3"/>
  <c r="B115" i="3"/>
  <c r="B116" i="3"/>
  <c r="B111" i="3"/>
  <c r="B103" i="3"/>
  <c r="B104" i="3"/>
  <c r="B105" i="3"/>
  <c r="B106" i="3"/>
  <c r="B107" i="3"/>
  <c r="B102" i="3"/>
  <c r="B94" i="3"/>
  <c r="B95" i="3"/>
  <c r="B96" i="3"/>
  <c r="B97" i="3"/>
  <c r="B98" i="3"/>
  <c r="B93" i="3"/>
  <c r="B84" i="3"/>
  <c r="B85" i="3"/>
  <c r="B86" i="3"/>
  <c r="B87" i="3"/>
  <c r="B88" i="3"/>
  <c r="B83" i="3"/>
  <c r="B74" i="3"/>
  <c r="B75" i="3"/>
  <c r="B76" i="3"/>
  <c r="B77" i="3"/>
  <c r="B78" i="3"/>
  <c r="B73" i="3"/>
  <c r="B64" i="3"/>
  <c r="B65" i="3"/>
  <c r="B66" i="3"/>
  <c r="B67" i="3"/>
  <c r="B68" i="3"/>
  <c r="B63" i="3"/>
  <c r="H33" i="3" l="1"/>
  <c r="H29" i="3"/>
  <c r="H25" i="3"/>
  <c r="H21" i="3"/>
  <c r="H17" i="3"/>
  <c r="H13" i="3"/>
  <c r="H9" i="3"/>
  <c r="H5" i="3"/>
  <c r="H32" i="3"/>
  <c r="H28" i="3"/>
  <c r="H24" i="3"/>
  <c r="H20" i="3"/>
  <c r="H16" i="3"/>
  <c r="H12" i="3"/>
  <c r="H8" i="3"/>
  <c r="H4" i="3"/>
  <c r="H31" i="3"/>
  <c r="H27" i="3"/>
  <c r="H23" i="3"/>
  <c r="H19" i="3"/>
  <c r="H15" i="3"/>
  <c r="H11" i="3"/>
  <c r="H7" i="3"/>
  <c r="H30" i="3"/>
  <c r="H26" i="3"/>
  <c r="H22" i="3"/>
  <c r="H18" i="3"/>
  <c r="H14" i="3"/>
  <c r="H10" i="3"/>
  <c r="H6" i="3"/>
  <c r="P28" i="3"/>
  <c r="P22" i="3"/>
  <c r="P16" i="3"/>
  <c r="P12" i="3"/>
  <c r="P8" i="3"/>
  <c r="P15" i="3"/>
  <c r="P7" i="3"/>
  <c r="P5" i="3"/>
  <c r="P30" i="3"/>
  <c r="P24" i="3"/>
  <c r="P20" i="3"/>
  <c r="P4" i="3"/>
  <c r="P33" i="3"/>
  <c r="P31" i="3"/>
  <c r="P25" i="3"/>
  <c r="P23" i="3"/>
  <c r="P19" i="3"/>
  <c r="P17" i="3"/>
  <c r="P9" i="3"/>
  <c r="I9" i="4" s="1"/>
  <c r="K9" i="4" s="1"/>
  <c r="P3" i="3"/>
  <c r="P27" i="3"/>
  <c r="P11" i="3"/>
  <c r="P32" i="3"/>
  <c r="P26" i="3"/>
  <c r="P18" i="3"/>
  <c r="P14" i="3"/>
  <c r="P10" i="3"/>
  <c r="P6" i="3"/>
  <c r="P29" i="3"/>
  <c r="P21" i="3"/>
  <c r="P13" i="3"/>
  <c r="X29" i="3"/>
  <c r="N29" i="4" s="1"/>
  <c r="P29" i="4" s="1"/>
  <c r="X27" i="3"/>
  <c r="X21" i="3"/>
  <c r="X19" i="3"/>
  <c r="X13" i="3"/>
  <c r="X11" i="3"/>
  <c r="X5" i="3"/>
  <c r="X31" i="3"/>
  <c r="X23" i="3"/>
  <c r="X15" i="3"/>
  <c r="X7" i="3"/>
  <c r="X32" i="3"/>
  <c r="X30" i="3"/>
  <c r="X28" i="3"/>
  <c r="X26" i="3"/>
  <c r="X24" i="3"/>
  <c r="X22" i="3"/>
  <c r="X20" i="3"/>
  <c r="X17" i="3"/>
  <c r="X25" i="3"/>
  <c r="X3" i="3"/>
  <c r="X18" i="3"/>
  <c r="X14" i="3"/>
  <c r="X10" i="3"/>
  <c r="X6" i="3"/>
  <c r="X33" i="3"/>
  <c r="X9" i="3"/>
  <c r="X16" i="3"/>
  <c r="X12" i="3"/>
  <c r="X8" i="3"/>
  <c r="X4" i="3"/>
  <c r="AF29" i="3"/>
  <c r="AF27" i="3"/>
  <c r="AF21" i="3"/>
  <c r="AF19" i="3"/>
  <c r="AF13" i="3"/>
  <c r="S13" i="4" s="1"/>
  <c r="U13" i="4" s="1"/>
  <c r="AF11" i="3"/>
  <c r="AF5" i="3"/>
  <c r="AF31" i="3"/>
  <c r="AF23" i="3"/>
  <c r="AF15" i="3"/>
  <c r="AF7" i="3"/>
  <c r="AF32" i="3"/>
  <c r="AF30" i="3"/>
  <c r="AF28" i="3"/>
  <c r="AF26" i="3"/>
  <c r="AF24" i="3"/>
  <c r="AF22" i="3"/>
  <c r="AF20" i="3"/>
  <c r="AF17" i="3"/>
  <c r="S17" i="4" s="1"/>
  <c r="U17" i="4" s="1"/>
  <c r="AF25" i="3"/>
  <c r="AF3" i="3"/>
  <c r="AF18" i="3"/>
  <c r="AF14" i="3"/>
  <c r="AF10" i="3"/>
  <c r="AF6" i="3"/>
  <c r="AF33" i="3"/>
  <c r="AF9" i="3"/>
  <c r="AF16" i="3"/>
  <c r="AF12" i="3"/>
  <c r="AF8" i="3"/>
  <c r="AF4" i="3"/>
  <c r="AN3" i="3"/>
  <c r="AN29" i="3"/>
  <c r="AN27" i="3"/>
  <c r="AN17" i="3"/>
  <c r="AN15" i="3"/>
  <c r="AN9" i="3"/>
  <c r="AN7" i="3"/>
  <c r="AN8" i="3"/>
  <c r="AN21" i="3"/>
  <c r="AN10" i="3"/>
  <c r="AN31" i="3"/>
  <c r="AN23" i="3"/>
  <c r="AN19" i="3"/>
  <c r="AN11" i="3"/>
  <c r="AN6" i="3"/>
  <c r="AN4" i="3"/>
  <c r="AN5" i="3"/>
  <c r="AN20" i="3"/>
  <c r="AN32" i="3"/>
  <c r="AN22" i="3"/>
  <c r="AN16" i="3"/>
  <c r="AN25" i="3"/>
  <c r="AN13" i="3"/>
  <c r="AN30" i="3"/>
  <c r="AN14" i="3"/>
  <c r="AN12" i="3"/>
  <c r="AN33" i="3"/>
  <c r="AN26" i="3"/>
  <c r="AN28" i="3"/>
  <c r="AN18" i="3"/>
  <c r="AN24" i="3"/>
  <c r="AV29" i="3"/>
  <c r="AV27" i="3"/>
  <c r="AV21" i="3"/>
  <c r="AV19" i="3"/>
  <c r="AV13" i="3"/>
  <c r="AV11" i="3"/>
  <c r="AV5" i="3"/>
  <c r="AV31" i="3"/>
  <c r="AV15" i="3"/>
  <c r="AV7" i="3"/>
  <c r="AV32" i="3"/>
  <c r="AV30" i="3"/>
  <c r="AV28" i="3"/>
  <c r="AV26" i="3"/>
  <c r="AV24" i="3"/>
  <c r="AV22" i="3"/>
  <c r="AV20" i="3"/>
  <c r="AV18" i="3"/>
  <c r="AV16" i="3"/>
  <c r="AV9" i="3"/>
  <c r="AV14" i="3"/>
  <c r="AV10" i="3"/>
  <c r="AV6" i="3"/>
  <c r="AV25" i="3"/>
  <c r="AV17" i="3"/>
  <c r="AV33" i="3"/>
  <c r="AV23" i="3"/>
  <c r="AV3" i="3"/>
  <c r="AV12" i="3"/>
  <c r="AV8" i="3"/>
  <c r="AV4" i="3"/>
  <c r="BD29" i="3"/>
  <c r="AH29" i="4" s="1"/>
  <c r="AJ29" i="4" s="1"/>
  <c r="BD21" i="3"/>
  <c r="BD13" i="3"/>
  <c r="BD7" i="3"/>
  <c r="BD26" i="3"/>
  <c r="BD20" i="3"/>
  <c r="BD14" i="3"/>
  <c r="BD8" i="3"/>
  <c r="BD4" i="3"/>
  <c r="BD33" i="3"/>
  <c r="BD31" i="3"/>
  <c r="BD25" i="3"/>
  <c r="BD23" i="3"/>
  <c r="BD17" i="3"/>
  <c r="BD15" i="3"/>
  <c r="BD9" i="3"/>
  <c r="BD3" i="3"/>
  <c r="BD32" i="3"/>
  <c r="BD24" i="3"/>
  <c r="BD18" i="3"/>
  <c r="BD12" i="3"/>
  <c r="BD27" i="3"/>
  <c r="BD19" i="3"/>
  <c r="BD11" i="3"/>
  <c r="BD30" i="3"/>
  <c r="BD28" i="3"/>
  <c r="BD22" i="3"/>
  <c r="BD16" i="3"/>
  <c r="BD10" i="3"/>
  <c r="BD6" i="3"/>
  <c r="BD5" i="3"/>
  <c r="BL32" i="3"/>
  <c r="BL28" i="3"/>
  <c r="BL24" i="3"/>
  <c r="BL20" i="3"/>
  <c r="AM20" i="4" s="1"/>
  <c r="AO20" i="4" s="1"/>
  <c r="BL16" i="3"/>
  <c r="BL12" i="3"/>
  <c r="BL10" i="3"/>
  <c r="BL6" i="3"/>
  <c r="BL33" i="3"/>
  <c r="BL25" i="3"/>
  <c r="BL19" i="3"/>
  <c r="BL3" i="3"/>
  <c r="AM3" i="4" s="1"/>
  <c r="AO3" i="4" s="1"/>
  <c r="BL31" i="3"/>
  <c r="BL29" i="3"/>
  <c r="BL27" i="3"/>
  <c r="BL23" i="3"/>
  <c r="BL21" i="3"/>
  <c r="BL13" i="3"/>
  <c r="BL11" i="3"/>
  <c r="BL7" i="3"/>
  <c r="BL5" i="3"/>
  <c r="BL15" i="3"/>
  <c r="BL30" i="3"/>
  <c r="AM30" i="4" s="1"/>
  <c r="AO30" i="4" s="1"/>
  <c r="BL26" i="3"/>
  <c r="BL22" i="3"/>
  <c r="BL18" i="3"/>
  <c r="BL14" i="3"/>
  <c r="BL8" i="3"/>
  <c r="BL4" i="3"/>
  <c r="AM4" i="4" s="1"/>
  <c r="AO4" i="4" s="1"/>
  <c r="BL17" i="3"/>
  <c r="BL9" i="3"/>
  <c r="D3" i="5"/>
  <c r="E3" i="5" s="1"/>
  <c r="BM4" i="3" l="1"/>
  <c r="AN4" i="4" s="1"/>
  <c r="BM18" i="3"/>
  <c r="AN18" i="4" s="1"/>
  <c r="AM18" i="4"/>
  <c r="AO18" i="4" s="1"/>
  <c r="BM11" i="3"/>
  <c r="AN11" i="4" s="1"/>
  <c r="AM11" i="4"/>
  <c r="AO11" i="4" s="1"/>
  <c r="BM27" i="3"/>
  <c r="AN27" i="4" s="1"/>
  <c r="AM27" i="4"/>
  <c r="AO27" i="4" s="1"/>
  <c r="BM19" i="3"/>
  <c r="AN19" i="4" s="1"/>
  <c r="AM19" i="4"/>
  <c r="AO19" i="4" s="1"/>
  <c r="BM10" i="3"/>
  <c r="AN10" i="4" s="1"/>
  <c r="AM10" i="4"/>
  <c r="AO10" i="4" s="1"/>
  <c r="AD20" i="5"/>
  <c r="AF20" i="5" s="1"/>
  <c r="AD4" i="5"/>
  <c r="AF4" i="5" s="1"/>
  <c r="AP4" i="4"/>
  <c r="BM22" i="3"/>
  <c r="AN22" i="4" s="1"/>
  <c r="AM22" i="4"/>
  <c r="AO22" i="4" s="1"/>
  <c r="BM15" i="3"/>
  <c r="AN15" i="4" s="1"/>
  <c r="AM15" i="4"/>
  <c r="AO15" i="4" s="1"/>
  <c r="BM13" i="3"/>
  <c r="AN13" i="4" s="1"/>
  <c r="AM13" i="4"/>
  <c r="AO13" i="4" s="1"/>
  <c r="BM29" i="3"/>
  <c r="AN29" i="4" s="1"/>
  <c r="AM29" i="4"/>
  <c r="AO29" i="4" s="1"/>
  <c r="BM25" i="3"/>
  <c r="AN25" i="4" s="1"/>
  <c r="AM25" i="4"/>
  <c r="AO25" i="4" s="1"/>
  <c r="BM12" i="3"/>
  <c r="AN12" i="4" s="1"/>
  <c r="AM12" i="4"/>
  <c r="AO12" i="4" s="1"/>
  <c r="BM24" i="3"/>
  <c r="AN24" i="4" s="1"/>
  <c r="AM24" i="4"/>
  <c r="AO24" i="4" s="1"/>
  <c r="AD30" i="5"/>
  <c r="AF30" i="5" s="1"/>
  <c r="BM9" i="3"/>
  <c r="AN9" i="4" s="1"/>
  <c r="AM9" i="4"/>
  <c r="AO9" i="4" s="1"/>
  <c r="BM8" i="3"/>
  <c r="AN8" i="4" s="1"/>
  <c r="AM8" i="4"/>
  <c r="AO8" i="4" s="1"/>
  <c r="BM26" i="3"/>
  <c r="AN26" i="4" s="1"/>
  <c r="AM26" i="4"/>
  <c r="AO26" i="4" s="1"/>
  <c r="BM5" i="3"/>
  <c r="AN5" i="4" s="1"/>
  <c r="AM5" i="4"/>
  <c r="AO5" i="4" s="1"/>
  <c r="BM21" i="3"/>
  <c r="AN21" i="4" s="1"/>
  <c r="AM21" i="4"/>
  <c r="AO21" i="4" s="1"/>
  <c r="BM31" i="3"/>
  <c r="AN31" i="4" s="1"/>
  <c r="AM31" i="4"/>
  <c r="AO31" i="4" s="1"/>
  <c r="BM33" i="3"/>
  <c r="AN33" i="4" s="1"/>
  <c r="AM33" i="4"/>
  <c r="AO33" i="4" s="1"/>
  <c r="BM16" i="3"/>
  <c r="AN16" i="4" s="1"/>
  <c r="AM16" i="4"/>
  <c r="AO16" i="4" s="1"/>
  <c r="BM28" i="3"/>
  <c r="AN28" i="4" s="1"/>
  <c r="AM28" i="4"/>
  <c r="AO28" i="4" s="1"/>
  <c r="BM17" i="3"/>
  <c r="AN17" i="4" s="1"/>
  <c r="AM17" i="4"/>
  <c r="AO17" i="4" s="1"/>
  <c r="BM14" i="3"/>
  <c r="AN14" i="4" s="1"/>
  <c r="AM14" i="4"/>
  <c r="AO14" i="4" s="1"/>
  <c r="BM30" i="3"/>
  <c r="AN30" i="4" s="1"/>
  <c r="AP30" i="4" s="1"/>
  <c r="BM7" i="3"/>
  <c r="AN7" i="4" s="1"/>
  <c r="AM7" i="4"/>
  <c r="AO7" i="4" s="1"/>
  <c r="BM23" i="3"/>
  <c r="AN23" i="4" s="1"/>
  <c r="AM23" i="4"/>
  <c r="AO23" i="4" s="1"/>
  <c r="BM6" i="3"/>
  <c r="AN6" i="4" s="1"/>
  <c r="AM6" i="4"/>
  <c r="AO6" i="4" s="1"/>
  <c r="BM20" i="3"/>
  <c r="AN20" i="4" s="1"/>
  <c r="AP20" i="4" s="1"/>
  <c r="BM32" i="3"/>
  <c r="AN32" i="4" s="1"/>
  <c r="AM32" i="4"/>
  <c r="AO32" i="4" s="1"/>
  <c r="AD3" i="5"/>
  <c r="AF3" i="5" s="1"/>
  <c r="BM3" i="3"/>
  <c r="AN3" i="4" s="1"/>
  <c r="AP3" i="4" s="1"/>
  <c r="BE28" i="3"/>
  <c r="AI28" i="4" s="1"/>
  <c r="AH28" i="4"/>
  <c r="AJ28" i="4" s="1"/>
  <c r="BE17" i="3"/>
  <c r="AI17" i="4" s="1"/>
  <c r="AH17" i="4"/>
  <c r="AJ17" i="4" s="1"/>
  <c r="BE20" i="3"/>
  <c r="AI20" i="4" s="1"/>
  <c r="AH20" i="4"/>
  <c r="AJ20" i="4" s="1"/>
  <c r="BE10" i="3"/>
  <c r="AI10" i="4" s="1"/>
  <c r="AH10" i="4"/>
  <c r="AJ10" i="4" s="1"/>
  <c r="BE30" i="3"/>
  <c r="AI30" i="4" s="1"/>
  <c r="AH30" i="4"/>
  <c r="AJ30" i="4" s="1"/>
  <c r="BE12" i="3"/>
  <c r="AI12" i="4" s="1"/>
  <c r="AH12" i="4"/>
  <c r="AJ12" i="4" s="1"/>
  <c r="BE23" i="3"/>
  <c r="AI23" i="4" s="1"/>
  <c r="AH23" i="4"/>
  <c r="AJ23" i="4" s="1"/>
  <c r="BE4" i="3"/>
  <c r="AI4" i="4" s="1"/>
  <c r="AH4" i="4"/>
  <c r="AJ4" i="4" s="1"/>
  <c r="BE26" i="3"/>
  <c r="AI26" i="4" s="1"/>
  <c r="AH26" i="4"/>
  <c r="AJ26" i="4" s="1"/>
  <c r="BE29" i="3"/>
  <c r="AI29" i="4" s="1"/>
  <c r="AK29" i="4" s="1"/>
  <c r="BE27" i="3"/>
  <c r="AI27" i="4" s="1"/>
  <c r="AH27" i="4"/>
  <c r="AJ27" i="4" s="1"/>
  <c r="BE32" i="3"/>
  <c r="AI32" i="4" s="1"/>
  <c r="AH32" i="4"/>
  <c r="AJ32" i="4" s="1"/>
  <c r="BE21" i="3"/>
  <c r="AI21" i="4" s="1"/>
  <c r="AH21" i="4"/>
  <c r="AJ21" i="4" s="1"/>
  <c r="BE16" i="3"/>
  <c r="AI16" i="4" s="1"/>
  <c r="AH16" i="4"/>
  <c r="AJ16" i="4" s="1"/>
  <c r="BE11" i="3"/>
  <c r="AI11" i="4" s="1"/>
  <c r="AH11" i="4"/>
  <c r="AJ11" i="4" s="1"/>
  <c r="BE18" i="3"/>
  <c r="AI18" i="4" s="1"/>
  <c r="AH18" i="4"/>
  <c r="AJ18" i="4" s="1"/>
  <c r="BE9" i="3"/>
  <c r="AI9" i="4" s="1"/>
  <c r="AH9" i="4"/>
  <c r="AJ9" i="4" s="1"/>
  <c r="BE25" i="3"/>
  <c r="AI25" i="4" s="1"/>
  <c r="AH25" i="4"/>
  <c r="AJ25" i="4" s="1"/>
  <c r="BE8" i="3"/>
  <c r="AI8" i="4" s="1"/>
  <c r="AH8" i="4"/>
  <c r="AJ8" i="4" s="1"/>
  <c r="BE7" i="3"/>
  <c r="AI7" i="4" s="1"/>
  <c r="AH7" i="4"/>
  <c r="AJ7" i="4" s="1"/>
  <c r="Z29" i="5"/>
  <c r="AB29" i="5" s="1"/>
  <c r="BE6" i="3"/>
  <c r="AI6" i="4" s="1"/>
  <c r="AH6" i="4"/>
  <c r="AJ6" i="4" s="1"/>
  <c r="BE33" i="3"/>
  <c r="AI33" i="4" s="1"/>
  <c r="AH33" i="4"/>
  <c r="AJ33" i="4" s="1"/>
  <c r="BE5" i="3"/>
  <c r="AI5" i="4" s="1"/>
  <c r="AH5" i="4"/>
  <c r="AJ5" i="4" s="1"/>
  <c r="BE22" i="3"/>
  <c r="AI22" i="4" s="1"/>
  <c r="AH22" i="4"/>
  <c r="AJ22" i="4" s="1"/>
  <c r="BE19" i="3"/>
  <c r="AI19" i="4" s="1"/>
  <c r="AH19" i="4"/>
  <c r="AJ19" i="4" s="1"/>
  <c r="BE24" i="3"/>
  <c r="AI24" i="4" s="1"/>
  <c r="AH24" i="4"/>
  <c r="AJ24" i="4" s="1"/>
  <c r="BE15" i="3"/>
  <c r="AI15" i="4" s="1"/>
  <c r="AH15" i="4"/>
  <c r="AJ15" i="4" s="1"/>
  <c r="BE31" i="3"/>
  <c r="AI31" i="4" s="1"/>
  <c r="AH31" i="4"/>
  <c r="AJ31" i="4" s="1"/>
  <c r="BE14" i="3"/>
  <c r="AI14" i="4" s="1"/>
  <c r="AH14" i="4"/>
  <c r="AJ14" i="4" s="1"/>
  <c r="BE13" i="3"/>
  <c r="AI13" i="4" s="1"/>
  <c r="AH13" i="4"/>
  <c r="AJ13" i="4" s="1"/>
  <c r="BE3" i="3"/>
  <c r="AI3" i="4" s="1"/>
  <c r="AH3" i="4"/>
  <c r="AW17" i="3"/>
  <c r="AD17" i="4" s="1"/>
  <c r="AC17" i="4"/>
  <c r="AE17" i="4" s="1"/>
  <c r="AW20" i="3"/>
  <c r="AD20" i="4" s="1"/>
  <c r="AC20" i="4"/>
  <c r="AE20" i="4" s="1"/>
  <c r="AW15" i="3"/>
  <c r="AD15" i="4" s="1"/>
  <c r="AC15" i="4"/>
  <c r="AE15" i="4" s="1"/>
  <c r="AW29" i="3"/>
  <c r="AD29" i="4" s="1"/>
  <c r="AC29" i="4"/>
  <c r="AE29" i="4" s="1"/>
  <c r="AW25" i="3"/>
  <c r="AD25" i="4" s="1"/>
  <c r="AC25" i="4"/>
  <c r="AE25" i="4" s="1"/>
  <c r="AW22" i="3"/>
  <c r="AD22" i="4" s="1"/>
  <c r="AC22" i="4"/>
  <c r="AE22" i="4" s="1"/>
  <c r="AW31" i="3"/>
  <c r="AD31" i="4" s="1"/>
  <c r="AC31" i="4"/>
  <c r="AE31" i="4" s="1"/>
  <c r="AW4" i="3"/>
  <c r="AD4" i="4" s="1"/>
  <c r="AC4" i="4"/>
  <c r="AE4" i="4" s="1"/>
  <c r="AW23" i="3"/>
  <c r="AD23" i="4" s="1"/>
  <c r="AC23" i="4"/>
  <c r="AE23" i="4" s="1"/>
  <c r="AW6" i="3"/>
  <c r="AD6" i="4" s="1"/>
  <c r="AC6" i="4"/>
  <c r="AE6" i="4" s="1"/>
  <c r="AW16" i="3"/>
  <c r="AD16" i="4" s="1"/>
  <c r="AC16" i="4"/>
  <c r="AE16" i="4" s="1"/>
  <c r="AW24" i="3"/>
  <c r="AD24" i="4" s="1"/>
  <c r="AC24" i="4"/>
  <c r="AE24" i="4" s="1"/>
  <c r="AW32" i="3"/>
  <c r="AD32" i="4" s="1"/>
  <c r="AC32" i="4"/>
  <c r="AE32" i="4" s="1"/>
  <c r="AW5" i="3"/>
  <c r="AD5" i="4" s="1"/>
  <c r="AC5" i="4"/>
  <c r="AE5" i="4" s="1"/>
  <c r="AW21" i="3"/>
  <c r="AD21" i="4" s="1"/>
  <c r="AC21" i="4"/>
  <c r="AE21" i="4" s="1"/>
  <c r="AW12" i="3"/>
  <c r="AD12" i="4" s="1"/>
  <c r="AC12" i="4"/>
  <c r="AE12" i="4" s="1"/>
  <c r="AW14" i="3"/>
  <c r="AD14" i="4" s="1"/>
  <c r="AC14" i="4"/>
  <c r="AE14" i="4" s="1"/>
  <c r="AW28" i="3"/>
  <c r="AD28" i="4" s="1"/>
  <c r="AC28" i="4"/>
  <c r="AE28" i="4" s="1"/>
  <c r="AW13" i="3"/>
  <c r="AD13" i="4" s="1"/>
  <c r="AC13" i="4"/>
  <c r="AE13" i="4" s="1"/>
  <c r="AW9" i="3"/>
  <c r="AD9" i="4" s="1"/>
  <c r="AC9" i="4"/>
  <c r="AE9" i="4" s="1"/>
  <c r="AW30" i="3"/>
  <c r="AD30" i="4" s="1"/>
  <c r="AC30" i="4"/>
  <c r="AE30" i="4" s="1"/>
  <c r="AW19" i="3"/>
  <c r="AD19" i="4" s="1"/>
  <c r="AC19" i="4"/>
  <c r="AE19" i="4" s="1"/>
  <c r="AW8" i="3"/>
  <c r="AD8" i="4" s="1"/>
  <c r="AC8" i="4"/>
  <c r="AE8" i="4" s="1"/>
  <c r="AW33" i="3"/>
  <c r="AD33" i="4" s="1"/>
  <c r="AC33" i="4"/>
  <c r="AE33" i="4" s="1"/>
  <c r="AW10" i="3"/>
  <c r="AD10" i="4" s="1"/>
  <c r="AC10" i="4"/>
  <c r="AE10" i="4" s="1"/>
  <c r="AW18" i="3"/>
  <c r="AD18" i="4" s="1"/>
  <c r="AC18" i="4"/>
  <c r="AE18" i="4" s="1"/>
  <c r="AW26" i="3"/>
  <c r="AD26" i="4" s="1"/>
  <c r="AC26" i="4"/>
  <c r="AE26" i="4" s="1"/>
  <c r="AW7" i="3"/>
  <c r="AD7" i="4" s="1"/>
  <c r="AC7" i="4"/>
  <c r="AE7" i="4" s="1"/>
  <c r="AW11" i="3"/>
  <c r="AD11" i="4" s="1"/>
  <c r="AC11" i="4"/>
  <c r="AE11" i="4" s="1"/>
  <c r="AW27" i="3"/>
  <c r="AD27" i="4" s="1"/>
  <c r="AC27" i="4"/>
  <c r="AE27" i="4" s="1"/>
  <c r="AW3" i="3"/>
  <c r="AD3" i="4" s="1"/>
  <c r="AC3" i="4"/>
  <c r="AE3" i="4" s="1"/>
  <c r="AO30" i="3"/>
  <c r="Y30" i="4" s="1"/>
  <c r="X30" i="4"/>
  <c r="Z30" i="4" s="1"/>
  <c r="AO23" i="3"/>
  <c r="Y23" i="4" s="1"/>
  <c r="X23" i="4"/>
  <c r="Z23" i="4" s="1"/>
  <c r="AO17" i="3"/>
  <c r="Y17" i="4" s="1"/>
  <c r="X17" i="4"/>
  <c r="Z17" i="4" s="1"/>
  <c r="AO24" i="3"/>
  <c r="Y24" i="4" s="1"/>
  <c r="X24" i="4"/>
  <c r="Z24" i="4" s="1"/>
  <c r="AO33" i="3"/>
  <c r="Y33" i="4" s="1"/>
  <c r="X33" i="4"/>
  <c r="Z33" i="4" s="1"/>
  <c r="AO13" i="3"/>
  <c r="Y13" i="4" s="1"/>
  <c r="X13" i="4"/>
  <c r="Z13" i="4" s="1"/>
  <c r="AO32" i="3"/>
  <c r="Y32" i="4" s="1"/>
  <c r="X32" i="4"/>
  <c r="Z32" i="4" s="1"/>
  <c r="AO6" i="3"/>
  <c r="Y6" i="4" s="1"/>
  <c r="X6" i="4"/>
  <c r="Z6" i="4" s="1"/>
  <c r="AO31" i="3"/>
  <c r="Y31" i="4" s="1"/>
  <c r="X31" i="4"/>
  <c r="Z31" i="4" s="1"/>
  <c r="AO7" i="3"/>
  <c r="Y7" i="4" s="1"/>
  <c r="X7" i="4"/>
  <c r="Z7" i="4" s="1"/>
  <c r="AO27" i="3"/>
  <c r="Y27" i="4" s="1"/>
  <c r="X27" i="4"/>
  <c r="Z27" i="4" s="1"/>
  <c r="AO26" i="3"/>
  <c r="Y26" i="4" s="1"/>
  <c r="X26" i="4"/>
  <c r="Z26" i="4" s="1"/>
  <c r="AO22" i="3"/>
  <c r="Y22" i="4" s="1"/>
  <c r="X22" i="4"/>
  <c r="Z22" i="4" s="1"/>
  <c r="AO8" i="3"/>
  <c r="Y8" i="4" s="1"/>
  <c r="X8" i="4"/>
  <c r="Z8" i="4" s="1"/>
  <c r="AO18" i="3"/>
  <c r="Y18" i="4" s="1"/>
  <c r="X18" i="4"/>
  <c r="Z18" i="4" s="1"/>
  <c r="AO12" i="3"/>
  <c r="Y12" i="4" s="1"/>
  <c r="X12" i="4"/>
  <c r="Z12" i="4" s="1"/>
  <c r="AO25" i="3"/>
  <c r="Y25" i="4" s="1"/>
  <c r="X25" i="4"/>
  <c r="Z25" i="4" s="1"/>
  <c r="AO20" i="3"/>
  <c r="Y20" i="4" s="1"/>
  <c r="X20" i="4"/>
  <c r="Z20" i="4" s="1"/>
  <c r="AO11" i="3"/>
  <c r="Y11" i="4" s="1"/>
  <c r="X11" i="4"/>
  <c r="Z11" i="4" s="1"/>
  <c r="AO10" i="3"/>
  <c r="Y10" i="4" s="1"/>
  <c r="X10" i="4"/>
  <c r="Z10" i="4" s="1"/>
  <c r="AO9" i="3"/>
  <c r="Y9" i="4" s="1"/>
  <c r="X9" i="4"/>
  <c r="Z9" i="4" s="1"/>
  <c r="AO29" i="3"/>
  <c r="Y29" i="4" s="1"/>
  <c r="X29" i="4"/>
  <c r="Z29" i="4" s="1"/>
  <c r="AO4" i="3"/>
  <c r="Y4" i="4" s="1"/>
  <c r="X4" i="4"/>
  <c r="Z4" i="4" s="1"/>
  <c r="AO28" i="3"/>
  <c r="Y28" i="4" s="1"/>
  <c r="X28" i="4"/>
  <c r="Z28" i="4" s="1"/>
  <c r="AO14" i="3"/>
  <c r="Y14" i="4" s="1"/>
  <c r="X14" i="4"/>
  <c r="Z14" i="4" s="1"/>
  <c r="AO16" i="3"/>
  <c r="Y16" i="4" s="1"/>
  <c r="X16" i="4"/>
  <c r="Z16" i="4" s="1"/>
  <c r="AO5" i="3"/>
  <c r="Y5" i="4" s="1"/>
  <c r="X5" i="4"/>
  <c r="Z5" i="4" s="1"/>
  <c r="AO19" i="3"/>
  <c r="Y19" i="4" s="1"/>
  <c r="X19" i="4"/>
  <c r="Z19" i="4" s="1"/>
  <c r="AO21" i="3"/>
  <c r="Y21" i="4" s="1"/>
  <c r="X21" i="4"/>
  <c r="Z21" i="4" s="1"/>
  <c r="AO15" i="3"/>
  <c r="Y15" i="4" s="1"/>
  <c r="X15" i="4"/>
  <c r="Z15" i="4" s="1"/>
  <c r="AO3" i="3"/>
  <c r="Y3" i="4" s="1"/>
  <c r="X3" i="4"/>
  <c r="Z3" i="4" s="1"/>
  <c r="AG8" i="3"/>
  <c r="T8" i="4" s="1"/>
  <c r="S8" i="4"/>
  <c r="U8" i="4" s="1"/>
  <c r="AG18" i="3"/>
  <c r="T18" i="4" s="1"/>
  <c r="S18" i="4"/>
  <c r="U18" i="4" s="1"/>
  <c r="AG7" i="3"/>
  <c r="T7" i="4" s="1"/>
  <c r="S7" i="4"/>
  <c r="U7" i="4" s="1"/>
  <c r="AG19" i="3"/>
  <c r="T19" i="4" s="1"/>
  <c r="S19" i="4"/>
  <c r="U19" i="4" s="1"/>
  <c r="AG12" i="3"/>
  <c r="T12" i="4" s="1"/>
  <c r="S12" i="4"/>
  <c r="U12" i="4" s="1"/>
  <c r="AG6" i="3"/>
  <c r="T6" i="4" s="1"/>
  <c r="S6" i="4"/>
  <c r="U6" i="4" s="1"/>
  <c r="AG20" i="3"/>
  <c r="T20" i="4" s="1"/>
  <c r="S20" i="4"/>
  <c r="U20" i="4" s="1"/>
  <c r="AG28" i="3"/>
  <c r="T28" i="4" s="1"/>
  <c r="S28" i="4"/>
  <c r="U28" i="4" s="1"/>
  <c r="AG15" i="3"/>
  <c r="T15" i="4" s="1"/>
  <c r="S15" i="4"/>
  <c r="U15" i="4" s="1"/>
  <c r="AG11" i="3"/>
  <c r="T11" i="4" s="1"/>
  <c r="S11" i="4"/>
  <c r="U11" i="4" s="1"/>
  <c r="AG21" i="3"/>
  <c r="T21" i="4" s="1"/>
  <c r="S21" i="4"/>
  <c r="U21" i="4" s="1"/>
  <c r="AG33" i="3"/>
  <c r="T33" i="4" s="1"/>
  <c r="S33" i="4"/>
  <c r="U33" i="4" s="1"/>
  <c r="AG26" i="3"/>
  <c r="T26" i="4" s="1"/>
  <c r="S26" i="4"/>
  <c r="U26" i="4" s="1"/>
  <c r="AG5" i="3"/>
  <c r="T5" i="4" s="1"/>
  <c r="S5" i="4"/>
  <c r="U5" i="4" s="1"/>
  <c r="AG16" i="3"/>
  <c r="T16" i="4" s="1"/>
  <c r="S16" i="4"/>
  <c r="U16" i="4" s="1"/>
  <c r="AG10" i="3"/>
  <c r="T10" i="4" s="1"/>
  <c r="S10" i="4"/>
  <c r="U10" i="4" s="1"/>
  <c r="AG25" i="3"/>
  <c r="T25" i="4" s="1"/>
  <c r="S25" i="4"/>
  <c r="U25" i="4" s="1"/>
  <c r="AG22" i="3"/>
  <c r="T22" i="4" s="1"/>
  <c r="S22" i="4"/>
  <c r="U22" i="4" s="1"/>
  <c r="AG30" i="3"/>
  <c r="T30" i="4" s="1"/>
  <c r="S30" i="4"/>
  <c r="U30" i="4" s="1"/>
  <c r="AG23" i="3"/>
  <c r="T23" i="4" s="1"/>
  <c r="S23" i="4"/>
  <c r="U23" i="4" s="1"/>
  <c r="AG13" i="3"/>
  <c r="T13" i="4" s="1"/>
  <c r="AG27" i="3"/>
  <c r="T27" i="4" s="1"/>
  <c r="S27" i="4"/>
  <c r="U27" i="4" s="1"/>
  <c r="N17" i="5"/>
  <c r="P17" i="5" s="1"/>
  <c r="AG4" i="3"/>
  <c r="T4" i="4" s="1"/>
  <c r="S4" i="4"/>
  <c r="U4" i="4" s="1"/>
  <c r="AG9" i="3"/>
  <c r="T9" i="4" s="1"/>
  <c r="S9" i="4"/>
  <c r="U9" i="4" s="1"/>
  <c r="AG14" i="3"/>
  <c r="T14" i="4" s="1"/>
  <c r="S14" i="4"/>
  <c r="U14" i="4" s="1"/>
  <c r="AG17" i="3"/>
  <c r="T17" i="4" s="1"/>
  <c r="V17" i="4" s="1"/>
  <c r="AG24" i="3"/>
  <c r="T24" i="4" s="1"/>
  <c r="S24" i="4"/>
  <c r="U24" i="4" s="1"/>
  <c r="AG32" i="3"/>
  <c r="T32" i="4" s="1"/>
  <c r="S32" i="4"/>
  <c r="U32" i="4" s="1"/>
  <c r="AG31" i="3"/>
  <c r="T31" i="4" s="1"/>
  <c r="S31" i="4"/>
  <c r="U31" i="4" s="1"/>
  <c r="V13" i="4"/>
  <c r="N13" i="5"/>
  <c r="P13" i="5" s="1"/>
  <c r="AG29" i="3"/>
  <c r="T29" i="4" s="1"/>
  <c r="S29" i="4"/>
  <c r="U29" i="4" s="1"/>
  <c r="AG3" i="3"/>
  <c r="T3" i="4" s="1"/>
  <c r="S3" i="4"/>
  <c r="U3" i="4" s="1"/>
  <c r="Y12" i="3"/>
  <c r="O12" i="4" s="1"/>
  <c r="N12" i="4"/>
  <c r="P12" i="4" s="1"/>
  <c r="Y6" i="3"/>
  <c r="O6" i="4" s="1"/>
  <c r="N6" i="4"/>
  <c r="P6" i="4" s="1"/>
  <c r="Y22" i="3"/>
  <c r="O22" i="4" s="1"/>
  <c r="N22" i="4"/>
  <c r="P22" i="4" s="1"/>
  <c r="Y30" i="3"/>
  <c r="O30" i="4" s="1"/>
  <c r="N30" i="4"/>
  <c r="P30" i="4" s="1"/>
  <c r="Y23" i="3"/>
  <c r="O23" i="4" s="1"/>
  <c r="N23" i="4"/>
  <c r="P23" i="4" s="1"/>
  <c r="Y13" i="3"/>
  <c r="O13" i="4" s="1"/>
  <c r="N13" i="4"/>
  <c r="P13" i="4" s="1"/>
  <c r="Y29" i="3"/>
  <c r="O29" i="4" s="1"/>
  <c r="Y16" i="3"/>
  <c r="O16" i="4" s="1"/>
  <c r="N16" i="4"/>
  <c r="P16" i="4" s="1"/>
  <c r="Y10" i="3"/>
  <c r="O10" i="4" s="1"/>
  <c r="N10" i="4"/>
  <c r="P10" i="4" s="1"/>
  <c r="Y25" i="3"/>
  <c r="O25" i="4" s="1"/>
  <c r="N25" i="4"/>
  <c r="P25" i="4" s="1"/>
  <c r="Y24" i="3"/>
  <c r="O24" i="4" s="1"/>
  <c r="N24" i="4"/>
  <c r="P24" i="4" s="1"/>
  <c r="Y32" i="3"/>
  <c r="O32" i="4" s="1"/>
  <c r="N32" i="4"/>
  <c r="P32" i="4" s="1"/>
  <c r="Y31" i="3"/>
  <c r="O31" i="4" s="1"/>
  <c r="N31" i="4"/>
  <c r="P31" i="4" s="1"/>
  <c r="Y19" i="3"/>
  <c r="O19" i="4" s="1"/>
  <c r="N19" i="4"/>
  <c r="P19" i="4" s="1"/>
  <c r="J29" i="5"/>
  <c r="L29" i="5" s="1"/>
  <c r="Q29" i="4"/>
  <c r="Y4" i="3"/>
  <c r="O4" i="4" s="1"/>
  <c r="N4" i="4"/>
  <c r="P4" i="4" s="1"/>
  <c r="Y9" i="3"/>
  <c r="O9" i="4" s="1"/>
  <c r="N9" i="4"/>
  <c r="P9" i="4" s="1"/>
  <c r="Y14" i="3"/>
  <c r="O14" i="4" s="1"/>
  <c r="N14" i="4"/>
  <c r="P14" i="4" s="1"/>
  <c r="Y17" i="3"/>
  <c r="O17" i="4" s="1"/>
  <c r="N17" i="4"/>
  <c r="P17" i="4" s="1"/>
  <c r="Y26" i="3"/>
  <c r="O26" i="4" s="1"/>
  <c r="N26" i="4"/>
  <c r="P26" i="4" s="1"/>
  <c r="Y7" i="3"/>
  <c r="O7" i="4" s="1"/>
  <c r="N7" i="4"/>
  <c r="P7" i="4" s="1"/>
  <c r="Y5" i="3"/>
  <c r="O5" i="4" s="1"/>
  <c r="N5" i="4"/>
  <c r="P5" i="4" s="1"/>
  <c r="Y21" i="3"/>
  <c r="O21" i="4" s="1"/>
  <c r="N21" i="4"/>
  <c r="P21" i="4" s="1"/>
  <c r="Y8" i="3"/>
  <c r="O8" i="4" s="1"/>
  <c r="N8" i="4"/>
  <c r="P8" i="4" s="1"/>
  <c r="Y33" i="3"/>
  <c r="O33" i="4" s="1"/>
  <c r="N33" i="4"/>
  <c r="P33" i="4" s="1"/>
  <c r="Y18" i="3"/>
  <c r="O18" i="4" s="1"/>
  <c r="N18" i="4"/>
  <c r="P18" i="4" s="1"/>
  <c r="Y20" i="3"/>
  <c r="O20" i="4" s="1"/>
  <c r="N20" i="4"/>
  <c r="P20" i="4" s="1"/>
  <c r="Y28" i="3"/>
  <c r="O28" i="4" s="1"/>
  <c r="N28" i="4"/>
  <c r="P28" i="4" s="1"/>
  <c r="Y15" i="3"/>
  <c r="O15" i="4" s="1"/>
  <c r="N15" i="4"/>
  <c r="P15" i="4" s="1"/>
  <c r="Y11" i="3"/>
  <c r="O11" i="4" s="1"/>
  <c r="N11" i="4"/>
  <c r="P11" i="4" s="1"/>
  <c r="Y27" i="3"/>
  <c r="O27" i="4" s="1"/>
  <c r="N27" i="4"/>
  <c r="P27" i="4" s="1"/>
  <c r="Y3" i="3"/>
  <c r="O3" i="4" s="1"/>
  <c r="N3" i="4"/>
  <c r="P3" i="4" s="1"/>
  <c r="Q13" i="3"/>
  <c r="J13" i="4" s="1"/>
  <c r="I13" i="4"/>
  <c r="K13" i="4" s="1"/>
  <c r="Q10" i="3"/>
  <c r="J10" i="4" s="1"/>
  <c r="I10" i="4"/>
  <c r="K10" i="4" s="1"/>
  <c r="Q32" i="3"/>
  <c r="J32" i="4" s="1"/>
  <c r="I32" i="4"/>
  <c r="K32" i="4" s="1"/>
  <c r="Q9" i="3"/>
  <c r="J9" i="4" s="1"/>
  <c r="L9" i="4" s="1"/>
  <c r="Q23" i="3"/>
  <c r="J23" i="4" s="1"/>
  <c r="I23" i="4"/>
  <c r="K23" i="4" s="1"/>
  <c r="Q4" i="3"/>
  <c r="J4" i="4" s="1"/>
  <c r="I4" i="4"/>
  <c r="K4" i="4" s="1"/>
  <c r="Q5" i="3"/>
  <c r="J5" i="4" s="1"/>
  <c r="I5" i="4"/>
  <c r="K5" i="4" s="1"/>
  <c r="Q12" i="3"/>
  <c r="J12" i="4" s="1"/>
  <c r="I12" i="4"/>
  <c r="K12" i="4" s="1"/>
  <c r="Q21" i="3"/>
  <c r="J21" i="4" s="1"/>
  <c r="I21" i="4"/>
  <c r="K21" i="4" s="1"/>
  <c r="Q14" i="3"/>
  <c r="J14" i="4" s="1"/>
  <c r="I14" i="4"/>
  <c r="K14" i="4" s="1"/>
  <c r="Q11" i="3"/>
  <c r="J11" i="4" s="1"/>
  <c r="I11" i="4"/>
  <c r="K11" i="4" s="1"/>
  <c r="F9" i="5"/>
  <c r="H9" i="5" s="1"/>
  <c r="Q25" i="3"/>
  <c r="J25" i="4" s="1"/>
  <c r="I25" i="4"/>
  <c r="K25" i="4" s="1"/>
  <c r="Q20" i="3"/>
  <c r="J20" i="4" s="1"/>
  <c r="I20" i="4"/>
  <c r="K20" i="4" s="1"/>
  <c r="Q7" i="3"/>
  <c r="J7" i="4" s="1"/>
  <c r="I7" i="4"/>
  <c r="K7" i="4" s="1"/>
  <c r="Q16" i="3"/>
  <c r="J16" i="4" s="1"/>
  <c r="I16" i="4"/>
  <c r="K16" i="4" s="1"/>
  <c r="Q29" i="3"/>
  <c r="J29" i="4" s="1"/>
  <c r="I29" i="4"/>
  <c r="K29" i="4" s="1"/>
  <c r="Q18" i="3"/>
  <c r="J18" i="4" s="1"/>
  <c r="I18" i="4"/>
  <c r="K18" i="4" s="1"/>
  <c r="Q27" i="3"/>
  <c r="J27" i="4" s="1"/>
  <c r="I27" i="4"/>
  <c r="K27" i="4" s="1"/>
  <c r="Q17" i="3"/>
  <c r="J17" i="4" s="1"/>
  <c r="I17" i="4"/>
  <c r="K17" i="4" s="1"/>
  <c r="Q31" i="3"/>
  <c r="J31" i="4" s="1"/>
  <c r="I31" i="4"/>
  <c r="K31" i="4" s="1"/>
  <c r="Q24" i="3"/>
  <c r="J24" i="4" s="1"/>
  <c r="I24" i="4"/>
  <c r="K24" i="4" s="1"/>
  <c r="Q15" i="3"/>
  <c r="J15" i="4" s="1"/>
  <c r="I15" i="4"/>
  <c r="K15" i="4" s="1"/>
  <c r="Q22" i="3"/>
  <c r="J22" i="4" s="1"/>
  <c r="I22" i="4"/>
  <c r="K22" i="4" s="1"/>
  <c r="Q6" i="3"/>
  <c r="J6" i="4" s="1"/>
  <c r="I6" i="4"/>
  <c r="K6" i="4" s="1"/>
  <c r="Q26" i="3"/>
  <c r="J26" i="4" s="1"/>
  <c r="I26" i="4"/>
  <c r="K26" i="4" s="1"/>
  <c r="Q19" i="3"/>
  <c r="J19" i="4" s="1"/>
  <c r="I19" i="4"/>
  <c r="K19" i="4" s="1"/>
  <c r="Q33" i="3"/>
  <c r="J33" i="4" s="1"/>
  <c r="I33" i="4"/>
  <c r="K33" i="4" s="1"/>
  <c r="Q30" i="3"/>
  <c r="J30" i="4" s="1"/>
  <c r="I30" i="4"/>
  <c r="K30" i="4" s="1"/>
  <c r="Q8" i="3"/>
  <c r="J8" i="4" s="1"/>
  <c r="I8" i="4"/>
  <c r="K8" i="4" s="1"/>
  <c r="Q28" i="3"/>
  <c r="J28" i="4" s="1"/>
  <c r="I28" i="4"/>
  <c r="K28" i="4" s="1"/>
  <c r="Q3" i="3"/>
  <c r="J3" i="4" s="1"/>
  <c r="I3" i="4"/>
  <c r="K3" i="4" s="1"/>
  <c r="I14" i="3"/>
  <c r="E14" i="4" s="1"/>
  <c r="D14" i="4"/>
  <c r="F14" i="4" s="1"/>
  <c r="B14" i="5" s="1"/>
  <c r="D14" i="5" s="1"/>
  <c r="I30" i="3"/>
  <c r="E30" i="4" s="1"/>
  <c r="D30" i="4"/>
  <c r="F30" i="4" s="1"/>
  <c r="B30" i="5" s="1"/>
  <c r="D30" i="5" s="1"/>
  <c r="I19" i="3"/>
  <c r="E19" i="4" s="1"/>
  <c r="D19" i="4"/>
  <c r="F19" i="4" s="1"/>
  <c r="I4" i="3"/>
  <c r="E4" i="4" s="1"/>
  <c r="D4" i="4"/>
  <c r="F4" i="4" s="1"/>
  <c r="I20" i="3"/>
  <c r="E20" i="4" s="1"/>
  <c r="G20" i="4" s="1"/>
  <c r="H20" i="4" s="1"/>
  <c r="D20" i="4"/>
  <c r="F20" i="4" s="1"/>
  <c r="B20" i="5" s="1"/>
  <c r="D20" i="5" s="1"/>
  <c r="I5" i="3"/>
  <c r="E5" i="4" s="1"/>
  <c r="D5" i="4"/>
  <c r="F5" i="4" s="1"/>
  <c r="B5" i="5" s="1"/>
  <c r="D5" i="5" s="1"/>
  <c r="I21" i="3"/>
  <c r="E21" i="4" s="1"/>
  <c r="G21" i="4" s="1"/>
  <c r="C21" i="5" s="1"/>
  <c r="E21" i="5" s="1"/>
  <c r="D21" i="4"/>
  <c r="F21" i="4" s="1"/>
  <c r="B21" i="5" s="1"/>
  <c r="D21" i="5" s="1"/>
  <c r="I18" i="3"/>
  <c r="E18" i="4" s="1"/>
  <c r="D18" i="4"/>
  <c r="F18" i="4" s="1"/>
  <c r="B18" i="5" s="1"/>
  <c r="D18" i="5" s="1"/>
  <c r="I7" i="3"/>
  <c r="E7" i="4" s="1"/>
  <c r="G7" i="4" s="1"/>
  <c r="C7" i="5" s="1"/>
  <c r="D7" i="4"/>
  <c r="F7" i="4" s="1"/>
  <c r="B7" i="5" s="1"/>
  <c r="D7" i="5" s="1"/>
  <c r="I23" i="3"/>
  <c r="E23" i="4" s="1"/>
  <c r="D23" i="4"/>
  <c r="F23" i="4" s="1"/>
  <c r="B23" i="5" s="1"/>
  <c r="D23" i="5" s="1"/>
  <c r="I8" i="3"/>
  <c r="E8" i="4" s="1"/>
  <c r="G8" i="4" s="1"/>
  <c r="H8" i="4" s="1"/>
  <c r="D8" i="4"/>
  <c r="F8" i="4" s="1"/>
  <c r="B8" i="5" s="1"/>
  <c r="D8" i="5" s="1"/>
  <c r="I24" i="3"/>
  <c r="E24" i="4" s="1"/>
  <c r="D24" i="4"/>
  <c r="F24" i="4" s="1"/>
  <c r="B24" i="5" s="1"/>
  <c r="D24" i="5" s="1"/>
  <c r="I9" i="3"/>
  <c r="E9" i="4" s="1"/>
  <c r="G9" i="4" s="1"/>
  <c r="H9" i="4" s="1"/>
  <c r="D9" i="4"/>
  <c r="F9" i="4" s="1"/>
  <c r="B9" i="5" s="1"/>
  <c r="D9" i="5" s="1"/>
  <c r="I25" i="3"/>
  <c r="E25" i="4" s="1"/>
  <c r="D25" i="4"/>
  <c r="F25" i="4" s="1"/>
  <c r="B25" i="5" s="1"/>
  <c r="D25" i="5" s="1"/>
  <c r="I6" i="3"/>
  <c r="E6" i="4" s="1"/>
  <c r="G6" i="4" s="1"/>
  <c r="H6" i="4" s="1"/>
  <c r="D6" i="4"/>
  <c r="F6" i="4" s="1"/>
  <c r="B6" i="5" s="1"/>
  <c r="D6" i="5" s="1"/>
  <c r="I22" i="3"/>
  <c r="E22" i="4" s="1"/>
  <c r="D22" i="4"/>
  <c r="F22" i="4" s="1"/>
  <c r="B22" i="5" s="1"/>
  <c r="D22" i="5" s="1"/>
  <c r="I11" i="3"/>
  <c r="E11" i="4" s="1"/>
  <c r="G11" i="4" s="1"/>
  <c r="H11" i="4" s="1"/>
  <c r="D11" i="4"/>
  <c r="F11" i="4" s="1"/>
  <c r="B11" i="5" s="1"/>
  <c r="D11" i="5" s="1"/>
  <c r="I27" i="3"/>
  <c r="E27" i="4" s="1"/>
  <c r="D27" i="4"/>
  <c r="F27" i="4" s="1"/>
  <c r="B27" i="5" s="1"/>
  <c r="D27" i="5" s="1"/>
  <c r="I12" i="3"/>
  <c r="E12" i="4" s="1"/>
  <c r="G12" i="4" s="1"/>
  <c r="C12" i="5" s="1"/>
  <c r="E12" i="5" s="1"/>
  <c r="D12" i="4"/>
  <c r="F12" i="4" s="1"/>
  <c r="B12" i="5" s="1"/>
  <c r="D12" i="5" s="1"/>
  <c r="I28" i="3"/>
  <c r="E28" i="4" s="1"/>
  <c r="D28" i="4"/>
  <c r="F28" i="4" s="1"/>
  <c r="B28" i="5" s="1"/>
  <c r="D28" i="5" s="1"/>
  <c r="I13" i="3"/>
  <c r="E13" i="4" s="1"/>
  <c r="G13" i="4" s="1"/>
  <c r="C13" i="5" s="1"/>
  <c r="E13" i="5" s="1"/>
  <c r="D13" i="4"/>
  <c r="F13" i="4" s="1"/>
  <c r="B13" i="5" s="1"/>
  <c r="D13" i="5" s="1"/>
  <c r="I29" i="3"/>
  <c r="E29" i="4" s="1"/>
  <c r="D29" i="4"/>
  <c r="F29" i="4" s="1"/>
  <c r="B29" i="5" s="1"/>
  <c r="D29" i="5" s="1"/>
  <c r="I10" i="3"/>
  <c r="E10" i="4" s="1"/>
  <c r="G10" i="4" s="1"/>
  <c r="C10" i="5" s="1"/>
  <c r="E10" i="5" s="1"/>
  <c r="D10" i="4"/>
  <c r="F10" i="4" s="1"/>
  <c r="B10" i="5" s="1"/>
  <c r="D10" i="5" s="1"/>
  <c r="I26" i="3"/>
  <c r="E26" i="4" s="1"/>
  <c r="D26" i="4"/>
  <c r="F26" i="4" s="1"/>
  <c r="B26" i="5" s="1"/>
  <c r="D26" i="5" s="1"/>
  <c r="I15" i="3"/>
  <c r="E15" i="4" s="1"/>
  <c r="G15" i="4" s="1"/>
  <c r="C15" i="5" s="1"/>
  <c r="E15" i="5" s="1"/>
  <c r="D15" i="4"/>
  <c r="F15" i="4" s="1"/>
  <c r="B15" i="5" s="1"/>
  <c r="D15" i="5" s="1"/>
  <c r="I31" i="3"/>
  <c r="E31" i="4" s="1"/>
  <c r="D31" i="4"/>
  <c r="F31" i="4" s="1"/>
  <c r="B31" i="5" s="1"/>
  <c r="D31" i="5" s="1"/>
  <c r="I16" i="3"/>
  <c r="E16" i="4" s="1"/>
  <c r="G16" i="4" s="1"/>
  <c r="C16" i="5" s="1"/>
  <c r="E16" i="5" s="1"/>
  <c r="D16" i="4"/>
  <c r="F16" i="4" s="1"/>
  <c r="B16" i="5" s="1"/>
  <c r="D16" i="5" s="1"/>
  <c r="I32" i="3"/>
  <c r="E32" i="4" s="1"/>
  <c r="D32" i="4"/>
  <c r="F32" i="4" s="1"/>
  <c r="B32" i="5" s="1"/>
  <c r="D32" i="5" s="1"/>
  <c r="I17" i="3"/>
  <c r="E17" i="4" s="1"/>
  <c r="G17" i="4" s="1"/>
  <c r="C17" i="5" s="1"/>
  <c r="E17" i="5" s="1"/>
  <c r="D17" i="4"/>
  <c r="F17" i="4" s="1"/>
  <c r="B17" i="5" s="1"/>
  <c r="D17" i="5" s="1"/>
  <c r="I33" i="3"/>
  <c r="E33" i="4" s="1"/>
  <c r="D33" i="4"/>
  <c r="F33" i="4" s="1"/>
  <c r="B33" i="5" s="1"/>
  <c r="D33" i="5" s="1"/>
  <c r="H10" i="4"/>
  <c r="G19" i="4" l="1"/>
  <c r="C19" i="5" s="1"/>
  <c r="G14" i="4"/>
  <c r="H14" i="4" s="1"/>
  <c r="AO36" i="4"/>
  <c r="AO44" i="4" s="1"/>
  <c r="AO35" i="4"/>
  <c r="AO42" i="4" s="1"/>
  <c r="AK3" i="4"/>
  <c r="C6" i="5"/>
  <c r="E6" i="5" s="1"/>
  <c r="C8" i="5"/>
  <c r="E8" i="5" s="1"/>
  <c r="C20" i="5"/>
  <c r="E20" i="5" s="1"/>
  <c r="H16" i="4"/>
  <c r="C9" i="5"/>
  <c r="E9" i="5" s="1"/>
  <c r="H13" i="4"/>
  <c r="H7" i="4"/>
  <c r="H19" i="4"/>
  <c r="H15" i="4"/>
  <c r="H12" i="4"/>
  <c r="C14" i="5"/>
  <c r="E14" i="5" s="1"/>
  <c r="C11" i="5"/>
  <c r="E11" i="5" s="1"/>
  <c r="H21" i="4"/>
  <c r="H17" i="4"/>
  <c r="E7" i="5"/>
  <c r="AE30" i="5"/>
  <c r="AG30" i="5" s="1"/>
  <c r="AQ30" i="4"/>
  <c r="AQ20" i="4"/>
  <c r="AE20" i="5"/>
  <c r="AG20" i="5" s="1"/>
  <c r="AP14" i="4"/>
  <c r="AD14" i="5"/>
  <c r="AF14" i="5" s="1"/>
  <c r="AP28" i="4"/>
  <c r="AD28" i="5"/>
  <c r="AF28" i="5" s="1"/>
  <c r="AP33" i="4"/>
  <c r="AD33" i="5"/>
  <c r="AF33" i="5" s="1"/>
  <c r="AD21" i="5"/>
  <c r="AF21" i="5" s="1"/>
  <c r="AP21" i="4"/>
  <c r="AD26" i="5"/>
  <c r="AF26" i="5" s="1"/>
  <c r="AP26" i="4"/>
  <c r="AD9" i="5"/>
  <c r="AF9" i="5" s="1"/>
  <c r="AP9" i="4"/>
  <c r="AD24" i="5"/>
  <c r="AF24" i="5" s="1"/>
  <c r="AP24" i="4"/>
  <c r="AP25" i="4"/>
  <c r="AD25" i="5"/>
  <c r="AF25" i="5" s="1"/>
  <c r="AP13" i="4"/>
  <c r="AD13" i="5"/>
  <c r="AF13" i="5" s="1"/>
  <c r="AD22" i="5"/>
  <c r="AF22" i="5" s="1"/>
  <c r="AP22" i="4"/>
  <c r="AD19" i="5"/>
  <c r="AF19" i="5" s="1"/>
  <c r="AP19" i="4"/>
  <c r="AO47" i="4"/>
  <c r="AD11" i="5"/>
  <c r="AF11" i="5" s="1"/>
  <c r="AP11" i="4"/>
  <c r="AD6" i="5"/>
  <c r="AF6" i="5" s="1"/>
  <c r="AP6" i="4"/>
  <c r="AD7" i="5"/>
  <c r="AF7" i="5" s="1"/>
  <c r="AP7" i="4"/>
  <c r="AP32" i="4"/>
  <c r="AD32" i="5"/>
  <c r="AF32" i="5" s="1"/>
  <c r="AD17" i="5"/>
  <c r="AF17" i="5" s="1"/>
  <c r="AP17" i="4"/>
  <c r="AP16" i="4"/>
  <c r="AD16" i="5"/>
  <c r="AF16" i="5" s="1"/>
  <c r="AP31" i="4"/>
  <c r="AD31" i="5"/>
  <c r="AF31" i="5" s="1"/>
  <c r="AD5" i="5"/>
  <c r="AF5" i="5" s="1"/>
  <c r="AP5" i="4"/>
  <c r="AD8" i="5"/>
  <c r="AF8" i="5" s="1"/>
  <c r="AP8" i="4"/>
  <c r="AP12" i="4"/>
  <c r="AD12" i="5"/>
  <c r="AF12" i="5" s="1"/>
  <c r="AP29" i="4"/>
  <c r="AD29" i="5"/>
  <c r="AF29" i="5" s="1"/>
  <c r="AP15" i="4"/>
  <c r="AD15" i="5"/>
  <c r="AF15" i="5" s="1"/>
  <c r="AQ4" i="4"/>
  <c r="AE4" i="5"/>
  <c r="AG4" i="5" s="1"/>
  <c r="AD10" i="5"/>
  <c r="AF10" i="5" s="1"/>
  <c r="AP10" i="4"/>
  <c r="AP27" i="4"/>
  <c r="AD27" i="5"/>
  <c r="AF27" i="5" s="1"/>
  <c r="AP18" i="4"/>
  <c r="AD18" i="5"/>
  <c r="AF18" i="5" s="1"/>
  <c r="AD23" i="5"/>
  <c r="AF23" i="5" s="1"/>
  <c r="AP23" i="4"/>
  <c r="AE3" i="5"/>
  <c r="AG3" i="5" s="1"/>
  <c r="AQ3" i="4"/>
  <c r="Z4" i="5"/>
  <c r="AB4" i="5" s="1"/>
  <c r="AJ35" i="4"/>
  <c r="AJ42" i="4" s="1"/>
  <c r="AJ36" i="4"/>
  <c r="AJ44" i="4" s="1"/>
  <c r="AK4" i="4"/>
  <c r="AK17" i="4"/>
  <c r="Z17" i="5"/>
  <c r="AB17" i="5" s="1"/>
  <c r="AK14" i="4"/>
  <c r="Z14" i="5"/>
  <c r="AB14" i="5" s="1"/>
  <c r="Z15" i="5"/>
  <c r="AB15" i="5" s="1"/>
  <c r="AK15" i="4"/>
  <c r="Z19" i="5"/>
  <c r="AB19" i="5" s="1"/>
  <c r="AK19" i="4"/>
  <c r="AJ47" i="4"/>
  <c r="Z5" i="5"/>
  <c r="AB5" i="5" s="1"/>
  <c r="AK5" i="4"/>
  <c r="AK6" i="4"/>
  <c r="Z6" i="5"/>
  <c r="AB6" i="5" s="1"/>
  <c r="Z7" i="5"/>
  <c r="AB7" i="5" s="1"/>
  <c r="AK7" i="4"/>
  <c r="AK25" i="4"/>
  <c r="Z25" i="5"/>
  <c r="AB25" i="5" s="1"/>
  <c r="Z18" i="5"/>
  <c r="AB18" i="5" s="1"/>
  <c r="AK18" i="4"/>
  <c r="AK16" i="4"/>
  <c r="Z16" i="5"/>
  <c r="AB16" i="5" s="1"/>
  <c r="AK32" i="4"/>
  <c r="Z32" i="5"/>
  <c r="AB32" i="5" s="1"/>
  <c r="Z10" i="5"/>
  <c r="AB10" i="5" s="1"/>
  <c r="AK10" i="4"/>
  <c r="AK26" i="4"/>
  <c r="Z26" i="5"/>
  <c r="AB26" i="5" s="1"/>
  <c r="AK23" i="4"/>
  <c r="Z23" i="5"/>
  <c r="AB23" i="5" s="1"/>
  <c r="Z30" i="5"/>
  <c r="AB30" i="5" s="1"/>
  <c r="AK30" i="4"/>
  <c r="Z20" i="5"/>
  <c r="AB20" i="5" s="1"/>
  <c r="AK20" i="4"/>
  <c r="Z28" i="5"/>
  <c r="AB28" i="5" s="1"/>
  <c r="AK28" i="4"/>
  <c r="Z12" i="5"/>
  <c r="AB12" i="5" s="1"/>
  <c r="AK12" i="4"/>
  <c r="Z13" i="5"/>
  <c r="AB13" i="5" s="1"/>
  <c r="AK13" i="4"/>
  <c r="AK31" i="4"/>
  <c r="Z31" i="5"/>
  <c r="AB31" i="5" s="1"/>
  <c r="Z24" i="5"/>
  <c r="AB24" i="5" s="1"/>
  <c r="AK24" i="4"/>
  <c r="AK22" i="4"/>
  <c r="Z22" i="5"/>
  <c r="AB22" i="5" s="1"/>
  <c r="AK33" i="4"/>
  <c r="Z33" i="5"/>
  <c r="AB33" i="5" s="1"/>
  <c r="AA29" i="5"/>
  <c r="AC29" i="5" s="1"/>
  <c r="AL29" i="4"/>
  <c r="AK8" i="4"/>
  <c r="Z8" i="5"/>
  <c r="AB8" i="5" s="1"/>
  <c r="AK9" i="4"/>
  <c r="Z9" i="5"/>
  <c r="AB9" i="5" s="1"/>
  <c r="AK11" i="4"/>
  <c r="Z11" i="5"/>
  <c r="AB11" i="5" s="1"/>
  <c r="Z21" i="5"/>
  <c r="AB21" i="5" s="1"/>
  <c r="AK21" i="4"/>
  <c r="Z27" i="5"/>
  <c r="AB27" i="5" s="1"/>
  <c r="AK27" i="4"/>
  <c r="AL3" i="4"/>
  <c r="AA3" i="5"/>
  <c r="AC3" i="5" s="1"/>
  <c r="AF27" i="4"/>
  <c r="V27" i="5"/>
  <c r="X27" i="5" s="1"/>
  <c r="V7" i="5"/>
  <c r="X7" i="5" s="1"/>
  <c r="AF7" i="4"/>
  <c r="AF18" i="4"/>
  <c r="V18" i="5"/>
  <c r="X18" i="5" s="1"/>
  <c r="V33" i="5"/>
  <c r="X33" i="5" s="1"/>
  <c r="AF33" i="4"/>
  <c r="V19" i="5"/>
  <c r="X19" i="5" s="1"/>
  <c r="AF19" i="4"/>
  <c r="AE47" i="4"/>
  <c r="V9" i="5"/>
  <c r="X9" i="5" s="1"/>
  <c r="AF9" i="4"/>
  <c r="V28" i="5"/>
  <c r="X28" i="5" s="1"/>
  <c r="AF28" i="4"/>
  <c r="AF12" i="4"/>
  <c r="V12" i="5"/>
  <c r="X12" i="5" s="1"/>
  <c r="V5" i="5"/>
  <c r="X5" i="5" s="1"/>
  <c r="AF5" i="4"/>
  <c r="AF24" i="4"/>
  <c r="V24" i="5"/>
  <c r="X24" i="5" s="1"/>
  <c r="V6" i="5"/>
  <c r="X6" i="5" s="1"/>
  <c r="AF6" i="4"/>
  <c r="V4" i="5"/>
  <c r="X4" i="5" s="1"/>
  <c r="AF4" i="4"/>
  <c r="AF22" i="4"/>
  <c r="V22" i="5"/>
  <c r="X22" i="5" s="1"/>
  <c r="V29" i="5"/>
  <c r="X29" i="5" s="1"/>
  <c r="AF29" i="4"/>
  <c r="V20" i="5"/>
  <c r="X20" i="5" s="1"/>
  <c r="AF20" i="4"/>
  <c r="V11" i="5"/>
  <c r="X11" i="5" s="1"/>
  <c r="AF11" i="4"/>
  <c r="V26" i="5"/>
  <c r="X26" i="5" s="1"/>
  <c r="AF26" i="4"/>
  <c r="V10" i="5"/>
  <c r="X10" i="5" s="1"/>
  <c r="AF10" i="4"/>
  <c r="V8" i="5"/>
  <c r="X8" i="5" s="1"/>
  <c r="AF8" i="4"/>
  <c r="V30" i="5"/>
  <c r="X30" i="5" s="1"/>
  <c r="AF30" i="4"/>
  <c r="V13" i="5"/>
  <c r="X13" i="5" s="1"/>
  <c r="AF13" i="4"/>
  <c r="V14" i="5"/>
  <c r="X14" i="5" s="1"/>
  <c r="AF14" i="4"/>
  <c r="V21" i="5"/>
  <c r="X21" i="5" s="1"/>
  <c r="AF21" i="4"/>
  <c r="V32" i="5"/>
  <c r="X32" i="5" s="1"/>
  <c r="AF32" i="4"/>
  <c r="V16" i="5"/>
  <c r="X16" i="5" s="1"/>
  <c r="AF16" i="4"/>
  <c r="V23" i="5"/>
  <c r="X23" i="5" s="1"/>
  <c r="AF23" i="4"/>
  <c r="V31" i="5"/>
  <c r="X31" i="5" s="1"/>
  <c r="AF31" i="4"/>
  <c r="V25" i="5"/>
  <c r="X25" i="5" s="1"/>
  <c r="AF25" i="4"/>
  <c r="AF15" i="4"/>
  <c r="V15" i="5"/>
  <c r="X15" i="5" s="1"/>
  <c r="AF17" i="4"/>
  <c r="V17" i="5"/>
  <c r="X17" i="5" s="1"/>
  <c r="V3" i="5"/>
  <c r="X3" i="5" s="1"/>
  <c r="AF3" i="4"/>
  <c r="AE35" i="4"/>
  <c r="AE42" i="4" s="1"/>
  <c r="AE36" i="4"/>
  <c r="AE44" i="4" s="1"/>
  <c r="R19" i="5"/>
  <c r="AA19" i="4"/>
  <c r="Z47" i="4"/>
  <c r="AA28" i="4"/>
  <c r="R28" i="5"/>
  <c r="R29" i="5"/>
  <c r="AA29" i="4"/>
  <c r="AA20" i="4"/>
  <c r="R20" i="5"/>
  <c r="AA26" i="4"/>
  <c r="R26" i="5"/>
  <c r="AA6" i="4"/>
  <c r="R6" i="5"/>
  <c r="R24" i="5"/>
  <c r="AA24" i="4"/>
  <c r="R15" i="5"/>
  <c r="AA15" i="4"/>
  <c r="AA16" i="4"/>
  <c r="R16" i="5"/>
  <c r="AA10" i="4"/>
  <c r="R10" i="5"/>
  <c r="R8" i="5"/>
  <c r="AA8" i="4"/>
  <c r="AA7" i="4"/>
  <c r="R7" i="5"/>
  <c r="AA13" i="4"/>
  <c r="R13" i="5"/>
  <c r="AA23" i="4"/>
  <c r="R23" i="5"/>
  <c r="AA21" i="4"/>
  <c r="R21" i="5"/>
  <c r="AA5" i="4"/>
  <c r="R5" i="5"/>
  <c r="AA14" i="4"/>
  <c r="R14" i="5"/>
  <c r="R4" i="5"/>
  <c r="AA4" i="4"/>
  <c r="R9" i="5"/>
  <c r="AA9" i="4"/>
  <c r="R11" i="5"/>
  <c r="AA11" i="4"/>
  <c r="AA25" i="4"/>
  <c r="R25" i="5"/>
  <c r="AA18" i="4"/>
  <c r="R18" i="5"/>
  <c r="AA22" i="4"/>
  <c r="R22" i="5"/>
  <c r="AA27" i="4"/>
  <c r="R27" i="5"/>
  <c r="R31" i="5"/>
  <c r="AA31" i="4"/>
  <c r="AA32" i="4"/>
  <c r="R32" i="5"/>
  <c r="AA33" i="4"/>
  <c r="R33" i="5"/>
  <c r="AA17" i="4"/>
  <c r="R17" i="5"/>
  <c r="AA30" i="4"/>
  <c r="R30" i="5"/>
  <c r="R12" i="5"/>
  <c r="AA12" i="4"/>
  <c r="R3" i="5"/>
  <c r="Z35" i="4"/>
  <c r="Z42" i="4" s="1"/>
  <c r="AA3" i="4"/>
  <c r="Z36" i="4"/>
  <c r="Z44" i="4" s="1"/>
  <c r="W17" i="4"/>
  <c r="O17" i="5"/>
  <c r="Q17" i="5" s="1"/>
  <c r="V10" i="4"/>
  <c r="N10" i="5"/>
  <c r="P10" i="5" s="1"/>
  <c r="V33" i="4"/>
  <c r="N33" i="5"/>
  <c r="P33" i="5" s="1"/>
  <c r="V6" i="4"/>
  <c r="N6" i="5"/>
  <c r="P6" i="5" s="1"/>
  <c r="N18" i="5"/>
  <c r="P18" i="5" s="1"/>
  <c r="V18" i="4"/>
  <c r="W13" i="4"/>
  <c r="O13" i="5"/>
  <c r="Q13" i="5" s="1"/>
  <c r="V14" i="4"/>
  <c r="N14" i="5"/>
  <c r="P14" i="5" s="1"/>
  <c r="V4" i="4"/>
  <c r="N4" i="5"/>
  <c r="P4" i="5" s="1"/>
  <c r="V27" i="4"/>
  <c r="N27" i="5"/>
  <c r="P27" i="5" s="1"/>
  <c r="V32" i="4"/>
  <c r="N32" i="5"/>
  <c r="P32" i="5" s="1"/>
  <c r="V22" i="4"/>
  <c r="N22" i="5"/>
  <c r="P22" i="5" s="1"/>
  <c r="N5" i="5"/>
  <c r="P5" i="5" s="1"/>
  <c r="V5" i="4"/>
  <c r="V11" i="4"/>
  <c r="N11" i="5"/>
  <c r="P11" i="5" s="1"/>
  <c r="V28" i="4"/>
  <c r="N28" i="5"/>
  <c r="P28" i="5" s="1"/>
  <c r="N19" i="5"/>
  <c r="P19" i="5" s="1"/>
  <c r="V19" i="4"/>
  <c r="U47" i="4"/>
  <c r="V29" i="4"/>
  <c r="N29" i="5"/>
  <c r="P29" i="5" s="1"/>
  <c r="V31" i="4"/>
  <c r="N31" i="5"/>
  <c r="P31" i="5" s="1"/>
  <c r="N24" i="5"/>
  <c r="P24" i="5" s="1"/>
  <c r="V24" i="4"/>
  <c r="V30" i="4"/>
  <c r="N30" i="5"/>
  <c r="P30" i="5" s="1"/>
  <c r="N25" i="5"/>
  <c r="P25" i="5" s="1"/>
  <c r="V25" i="4"/>
  <c r="V16" i="4"/>
  <c r="N16" i="5"/>
  <c r="P16" i="5" s="1"/>
  <c r="V26" i="4"/>
  <c r="N26" i="5"/>
  <c r="P26" i="5" s="1"/>
  <c r="N21" i="5"/>
  <c r="P21" i="5" s="1"/>
  <c r="V21" i="4"/>
  <c r="N15" i="5"/>
  <c r="P15" i="5" s="1"/>
  <c r="V15" i="4"/>
  <c r="N20" i="5"/>
  <c r="P20" i="5" s="1"/>
  <c r="V20" i="4"/>
  <c r="N12" i="5"/>
  <c r="P12" i="5" s="1"/>
  <c r="V12" i="4"/>
  <c r="N7" i="5"/>
  <c r="P7" i="5" s="1"/>
  <c r="V7" i="4"/>
  <c r="V8" i="4"/>
  <c r="N8" i="5"/>
  <c r="P8" i="5" s="1"/>
  <c r="V23" i="4"/>
  <c r="N23" i="5"/>
  <c r="P23" i="5" s="1"/>
  <c r="V9" i="4"/>
  <c r="N9" i="5"/>
  <c r="P9" i="5" s="1"/>
  <c r="N3" i="5"/>
  <c r="P3" i="5" s="1"/>
  <c r="V3" i="4"/>
  <c r="U36" i="4"/>
  <c r="U44" i="4" s="1"/>
  <c r="U35" i="4"/>
  <c r="U42" i="4" s="1"/>
  <c r="J13" i="5"/>
  <c r="L13" i="5" s="1"/>
  <c r="Q13" i="4"/>
  <c r="Q30" i="4"/>
  <c r="J30" i="5"/>
  <c r="L30" i="5" s="1"/>
  <c r="Q6" i="4"/>
  <c r="J6" i="5"/>
  <c r="L6" i="5" s="1"/>
  <c r="Q11" i="4"/>
  <c r="J11" i="5"/>
  <c r="L11" i="5" s="1"/>
  <c r="J28" i="5"/>
  <c r="L28" i="5" s="1"/>
  <c r="Q28" i="4"/>
  <c r="Q18" i="4"/>
  <c r="J18" i="5"/>
  <c r="L18" i="5" s="1"/>
  <c r="Q8" i="4"/>
  <c r="J8" i="5"/>
  <c r="L8" i="5" s="1"/>
  <c r="Q5" i="4"/>
  <c r="J5" i="5"/>
  <c r="L5" i="5" s="1"/>
  <c r="Q26" i="4"/>
  <c r="J26" i="5"/>
  <c r="L26" i="5" s="1"/>
  <c r="J14" i="5"/>
  <c r="L14" i="5" s="1"/>
  <c r="Q14" i="4"/>
  <c r="Q4" i="4"/>
  <c r="J4" i="5"/>
  <c r="L4" i="5" s="1"/>
  <c r="J19" i="5"/>
  <c r="L19" i="5" s="1"/>
  <c r="P47" i="4"/>
  <c r="Q19" i="4"/>
  <c r="J32" i="5"/>
  <c r="L32" i="5" s="1"/>
  <c r="Q32" i="4"/>
  <c r="J25" i="5"/>
  <c r="L25" i="5" s="1"/>
  <c r="Q25" i="4"/>
  <c r="Q16" i="4"/>
  <c r="J16" i="5"/>
  <c r="L16" i="5" s="1"/>
  <c r="Q23" i="4"/>
  <c r="J23" i="5"/>
  <c r="L23" i="5" s="1"/>
  <c r="Q22" i="4"/>
  <c r="J22" i="5"/>
  <c r="L22" i="5" s="1"/>
  <c r="J12" i="5"/>
  <c r="L12" i="5" s="1"/>
  <c r="Q12" i="4"/>
  <c r="J27" i="5"/>
  <c r="L27" i="5" s="1"/>
  <c r="Q27" i="4"/>
  <c r="Q15" i="4"/>
  <c r="J15" i="5"/>
  <c r="L15" i="5" s="1"/>
  <c r="Q20" i="4"/>
  <c r="J20" i="5"/>
  <c r="L20" i="5" s="1"/>
  <c r="Q33" i="4"/>
  <c r="J33" i="5"/>
  <c r="L33" i="5" s="1"/>
  <c r="Q21" i="4"/>
  <c r="J21" i="5"/>
  <c r="L21" i="5" s="1"/>
  <c r="Q7" i="4"/>
  <c r="J7" i="5"/>
  <c r="L7" i="5" s="1"/>
  <c r="Q17" i="4"/>
  <c r="J17" i="5"/>
  <c r="L17" i="5" s="1"/>
  <c r="Q9" i="4"/>
  <c r="J9" i="5"/>
  <c r="L9" i="5" s="1"/>
  <c r="R29" i="4"/>
  <c r="K29" i="5"/>
  <c r="M29" i="5" s="1"/>
  <c r="J31" i="5"/>
  <c r="L31" i="5" s="1"/>
  <c r="Q31" i="4"/>
  <c r="Q24" i="4"/>
  <c r="J24" i="5"/>
  <c r="L24" i="5" s="1"/>
  <c r="J10" i="5"/>
  <c r="L10" i="5" s="1"/>
  <c r="Q10" i="4"/>
  <c r="J3" i="5"/>
  <c r="L3" i="5" s="1"/>
  <c r="P35" i="4"/>
  <c r="P42" i="4" s="1"/>
  <c r="P36" i="4"/>
  <c r="P44" i="4" s="1"/>
  <c r="Q3" i="4"/>
  <c r="F10" i="5"/>
  <c r="H10" i="5" s="1"/>
  <c r="L10" i="4"/>
  <c r="F8" i="5"/>
  <c r="H8" i="5" s="1"/>
  <c r="L8" i="4"/>
  <c r="L33" i="4"/>
  <c r="F33" i="5"/>
  <c r="H33" i="5" s="1"/>
  <c r="F26" i="5"/>
  <c r="H26" i="5" s="1"/>
  <c r="L26" i="4"/>
  <c r="L22" i="4"/>
  <c r="F22" i="5"/>
  <c r="H22" i="5" s="1"/>
  <c r="L24" i="4"/>
  <c r="F24" i="5"/>
  <c r="H24" i="5" s="1"/>
  <c r="F17" i="5"/>
  <c r="H17" i="5" s="1"/>
  <c r="L17" i="4"/>
  <c r="L18" i="4"/>
  <c r="F18" i="5"/>
  <c r="H18" i="5" s="1"/>
  <c r="L16" i="4"/>
  <c r="F16" i="5"/>
  <c r="H16" i="5" s="1"/>
  <c r="L20" i="4"/>
  <c r="F20" i="5"/>
  <c r="H20" i="5" s="1"/>
  <c r="L14" i="4"/>
  <c r="F14" i="5"/>
  <c r="H14" i="5" s="1"/>
  <c r="L12" i="4"/>
  <c r="F12" i="5"/>
  <c r="H12" i="5" s="1"/>
  <c r="F4" i="5"/>
  <c r="H4" i="5" s="1"/>
  <c r="L4" i="4"/>
  <c r="M9" i="4"/>
  <c r="G9" i="5"/>
  <c r="I9" i="5" s="1"/>
  <c r="L32" i="4"/>
  <c r="F32" i="5"/>
  <c r="H32" i="5" s="1"/>
  <c r="F13" i="5"/>
  <c r="H13" i="5" s="1"/>
  <c r="L13" i="4"/>
  <c r="L28" i="4"/>
  <c r="F28" i="5"/>
  <c r="H28" i="5" s="1"/>
  <c r="F30" i="5"/>
  <c r="H30" i="5" s="1"/>
  <c r="L30" i="4"/>
  <c r="F19" i="5"/>
  <c r="H19" i="5" s="1"/>
  <c r="L19" i="4"/>
  <c r="K47" i="4"/>
  <c r="L6" i="4"/>
  <c r="F6" i="5"/>
  <c r="H6" i="5" s="1"/>
  <c r="L15" i="4"/>
  <c r="F15" i="5"/>
  <c r="H15" i="5" s="1"/>
  <c r="L31" i="4"/>
  <c r="F31" i="5"/>
  <c r="H31" i="5" s="1"/>
  <c r="L27" i="4"/>
  <c r="F27" i="5"/>
  <c r="H27" i="5" s="1"/>
  <c r="F29" i="5"/>
  <c r="H29" i="5" s="1"/>
  <c r="L29" i="4"/>
  <c r="F7" i="5"/>
  <c r="H7" i="5" s="1"/>
  <c r="L7" i="4"/>
  <c r="L25" i="4"/>
  <c r="F25" i="5"/>
  <c r="H25" i="5" s="1"/>
  <c r="L11" i="4"/>
  <c r="F11" i="5"/>
  <c r="H11" i="5" s="1"/>
  <c r="L21" i="4"/>
  <c r="F21" i="5"/>
  <c r="H21" i="5" s="1"/>
  <c r="L5" i="4"/>
  <c r="F5" i="5"/>
  <c r="H5" i="5" s="1"/>
  <c r="L23" i="4"/>
  <c r="F23" i="5"/>
  <c r="H23" i="5" s="1"/>
  <c r="L3" i="4"/>
  <c r="K35" i="4"/>
  <c r="K42" i="4" s="1"/>
  <c r="F3" i="5"/>
  <c r="H3" i="5" s="1"/>
  <c r="K36" i="4"/>
  <c r="K44" i="4" s="1"/>
  <c r="B4" i="5"/>
  <c r="D4" i="5" s="1"/>
  <c r="F35" i="4"/>
  <c r="F42" i="4" s="1"/>
  <c r="F36" i="4"/>
  <c r="F44" i="4" s="1"/>
  <c r="G33" i="4"/>
  <c r="G32" i="4"/>
  <c r="G31" i="4"/>
  <c r="G26" i="4"/>
  <c r="G29" i="4"/>
  <c r="G28" i="4"/>
  <c r="G27" i="4"/>
  <c r="G22" i="4"/>
  <c r="G25" i="4"/>
  <c r="G24" i="4"/>
  <c r="G23" i="4"/>
  <c r="G18" i="4"/>
  <c r="G5" i="4"/>
  <c r="G4" i="4"/>
  <c r="G30" i="4"/>
  <c r="B19" i="5"/>
  <c r="D19" i="5" s="1"/>
  <c r="E19" i="5" s="1"/>
  <c r="F47" i="4"/>
  <c r="AF36" i="5" l="1"/>
  <c r="X36" i="5"/>
  <c r="L36" i="5"/>
  <c r="D36" i="5"/>
  <c r="AE18" i="5"/>
  <c r="AG18" i="5" s="1"/>
  <c r="AQ18" i="4"/>
  <c r="AE15" i="5"/>
  <c r="AG15" i="5" s="1"/>
  <c r="AQ15" i="4"/>
  <c r="AQ12" i="4"/>
  <c r="AE12" i="5"/>
  <c r="AG12" i="5" s="1"/>
  <c r="AQ5" i="4"/>
  <c r="AE5" i="5"/>
  <c r="AG5" i="5" s="1"/>
  <c r="AQ6" i="4"/>
  <c r="AE6" i="5"/>
  <c r="AG6" i="5" s="1"/>
  <c r="AQ22" i="4"/>
  <c r="AE22" i="5"/>
  <c r="AG22" i="5" s="1"/>
  <c r="AQ9" i="4"/>
  <c r="AE9" i="5"/>
  <c r="AG9" i="5" s="1"/>
  <c r="AQ21" i="4"/>
  <c r="AE21" i="5"/>
  <c r="AG21" i="5" s="1"/>
  <c r="AQ23" i="4"/>
  <c r="AE23" i="5"/>
  <c r="AG23" i="5" s="1"/>
  <c r="AQ16" i="4"/>
  <c r="AE16" i="5"/>
  <c r="AG16" i="5" s="1"/>
  <c r="AE32" i="5"/>
  <c r="AG32" i="5" s="1"/>
  <c r="AQ32" i="4"/>
  <c r="AO56" i="4"/>
  <c r="AO62" i="4"/>
  <c r="AO66" i="4"/>
  <c r="AO49" i="4"/>
  <c r="AQ25" i="4"/>
  <c r="AE25" i="5"/>
  <c r="AG25" i="5" s="1"/>
  <c r="AE28" i="5"/>
  <c r="AG28" i="5" s="1"/>
  <c r="AQ28" i="4"/>
  <c r="AE27" i="5"/>
  <c r="AG27" i="5" s="1"/>
  <c r="AQ27" i="4"/>
  <c r="AQ29" i="4"/>
  <c r="AE29" i="5"/>
  <c r="AG29" i="5" s="1"/>
  <c r="AQ8" i="4"/>
  <c r="AE8" i="5"/>
  <c r="AG8" i="5" s="1"/>
  <c r="AQ17" i="4"/>
  <c r="AE17" i="5"/>
  <c r="AG17" i="5" s="1"/>
  <c r="AQ7" i="4"/>
  <c r="AE7" i="5"/>
  <c r="AG7" i="5" s="1"/>
  <c r="AE19" i="5"/>
  <c r="AG19" i="5" s="1"/>
  <c r="AQ19" i="4"/>
  <c r="AE24" i="5"/>
  <c r="AG24" i="5" s="1"/>
  <c r="AQ24" i="4"/>
  <c r="AE26" i="5"/>
  <c r="AG26" i="5" s="1"/>
  <c r="AQ26" i="4"/>
  <c r="AQ10" i="4"/>
  <c r="AE10" i="5"/>
  <c r="AG10" i="5" s="1"/>
  <c r="AQ31" i="4"/>
  <c r="AE31" i="5"/>
  <c r="AG31" i="5" s="1"/>
  <c r="AQ11" i="4"/>
  <c r="AE11" i="5"/>
  <c r="AG11" i="5" s="1"/>
  <c r="AE13" i="5"/>
  <c r="AG13" i="5" s="1"/>
  <c r="AQ13" i="4"/>
  <c r="AQ33" i="4"/>
  <c r="AE33" i="5"/>
  <c r="AG33" i="5" s="1"/>
  <c r="AQ14" i="4"/>
  <c r="AE14" i="5"/>
  <c r="AG14" i="5" s="1"/>
  <c r="AA22" i="5"/>
  <c r="AC22" i="5" s="1"/>
  <c r="AL22" i="4"/>
  <c r="AL16" i="4"/>
  <c r="AA16" i="5"/>
  <c r="AL19" i="4"/>
  <c r="AA19" i="5"/>
  <c r="AC19" i="5" s="1"/>
  <c r="AL27" i="4"/>
  <c r="AA27" i="5"/>
  <c r="AC27" i="5" s="1"/>
  <c r="AL24" i="4"/>
  <c r="AA24" i="5"/>
  <c r="AC24" i="5" s="1"/>
  <c r="AL13" i="4"/>
  <c r="AA13" i="5"/>
  <c r="AC13" i="5" s="1"/>
  <c r="AA28" i="5"/>
  <c r="AC28" i="5" s="1"/>
  <c r="AL28" i="4"/>
  <c r="AL30" i="4"/>
  <c r="AA30" i="5"/>
  <c r="AC30" i="5" s="1"/>
  <c r="AL18" i="4"/>
  <c r="AA18" i="5"/>
  <c r="AC18" i="5" s="1"/>
  <c r="AL7" i="4"/>
  <c r="AA7" i="5"/>
  <c r="AC7" i="5" s="1"/>
  <c r="AL5" i="4"/>
  <c r="AA5" i="5"/>
  <c r="AC5" i="5" s="1"/>
  <c r="AL14" i="4"/>
  <c r="AA14" i="5"/>
  <c r="AC14" i="5" s="1"/>
  <c r="AA6" i="5"/>
  <c r="AC6" i="5" s="1"/>
  <c r="AL6" i="4"/>
  <c r="AL4" i="4"/>
  <c r="AA4" i="5"/>
  <c r="AC4" i="5" s="1"/>
  <c r="AA11" i="5"/>
  <c r="AC11" i="5" s="1"/>
  <c r="AL11" i="4"/>
  <c r="AA8" i="5"/>
  <c r="AC8" i="5" s="1"/>
  <c r="AL8" i="4"/>
  <c r="AL33" i="4"/>
  <c r="AA33" i="5"/>
  <c r="AC33" i="5" s="1"/>
  <c r="AL26" i="4"/>
  <c r="AA26" i="5"/>
  <c r="AC26" i="5" s="1"/>
  <c r="AL32" i="4"/>
  <c r="AA32" i="5"/>
  <c r="AC32" i="5" s="1"/>
  <c r="AL15" i="4"/>
  <c r="AA15" i="5"/>
  <c r="AC15" i="5" s="1"/>
  <c r="AA9" i="5"/>
  <c r="AC9" i="5" s="1"/>
  <c r="AL9" i="4"/>
  <c r="AL31" i="4"/>
  <c r="AA31" i="5"/>
  <c r="AC31" i="5" s="1"/>
  <c r="AL23" i="4"/>
  <c r="AA23" i="5"/>
  <c r="AC23" i="5" s="1"/>
  <c r="AA25" i="5"/>
  <c r="AC25" i="5" s="1"/>
  <c r="AL25" i="4"/>
  <c r="AL21" i="4"/>
  <c r="AA21" i="5"/>
  <c r="AC21" i="5" s="1"/>
  <c r="AL12" i="4"/>
  <c r="AA12" i="5"/>
  <c r="AC12" i="5" s="1"/>
  <c r="AL20" i="4"/>
  <c r="AA20" i="5"/>
  <c r="AC20" i="5" s="1"/>
  <c r="AL10" i="4"/>
  <c r="AA10" i="5"/>
  <c r="AC10" i="5" s="1"/>
  <c r="AC16" i="5"/>
  <c r="AJ56" i="4"/>
  <c r="AJ49" i="4"/>
  <c r="AJ62" i="4"/>
  <c r="AL17" i="4"/>
  <c r="AA17" i="5"/>
  <c r="AC17" i="5" s="1"/>
  <c r="AB36" i="5"/>
  <c r="AG19" i="4"/>
  <c r="W19" i="5"/>
  <c r="Y19" i="5" s="1"/>
  <c r="AG23" i="4"/>
  <c r="W23" i="5"/>
  <c r="Y23" i="5" s="1"/>
  <c r="AG14" i="4"/>
  <c r="W14" i="5"/>
  <c r="Y14" i="5" s="1"/>
  <c r="AG10" i="4"/>
  <c r="W10" i="5"/>
  <c r="Y10" i="5" s="1"/>
  <c r="AG4" i="4"/>
  <c r="W4" i="5"/>
  <c r="Y4" i="5" s="1"/>
  <c r="AG27" i="4"/>
  <c r="W27" i="5"/>
  <c r="Y27" i="5" s="1"/>
  <c r="W17" i="5"/>
  <c r="Y17" i="5" s="1"/>
  <c r="AG17" i="4"/>
  <c r="AG24" i="4"/>
  <c r="W24" i="5"/>
  <c r="Y24" i="5" s="1"/>
  <c r="W12" i="5"/>
  <c r="Y12" i="5" s="1"/>
  <c r="AG12" i="4"/>
  <c r="AG33" i="4"/>
  <c r="W33" i="5"/>
  <c r="Y33" i="5" s="1"/>
  <c r="AG7" i="4"/>
  <c r="W7" i="5"/>
  <c r="Y7" i="5" s="1"/>
  <c r="W15" i="5"/>
  <c r="Y15" i="5" s="1"/>
  <c r="AG15" i="4"/>
  <c r="AG22" i="4"/>
  <c r="W22" i="5"/>
  <c r="Y22" i="5" s="1"/>
  <c r="AG25" i="4"/>
  <c r="W25" i="5"/>
  <c r="Y25" i="5" s="1"/>
  <c r="AG32" i="4"/>
  <c r="W32" i="5"/>
  <c r="Y32" i="5" s="1"/>
  <c r="AG30" i="4"/>
  <c r="W30" i="5"/>
  <c r="Y30" i="5" s="1"/>
  <c r="AG11" i="4"/>
  <c r="W11" i="5"/>
  <c r="Y11" i="5" s="1"/>
  <c r="AG29" i="4"/>
  <c r="W29" i="5"/>
  <c r="Y29" i="5" s="1"/>
  <c r="AG9" i="4"/>
  <c r="W9" i="5"/>
  <c r="Y9" i="5" s="1"/>
  <c r="W18" i="5"/>
  <c r="Y18" i="5" s="1"/>
  <c r="AG18" i="4"/>
  <c r="W31" i="5"/>
  <c r="Y31" i="5" s="1"/>
  <c r="AG31" i="4"/>
  <c r="AG16" i="4"/>
  <c r="W16" i="5"/>
  <c r="Y16" i="5" s="1"/>
  <c r="W21" i="5"/>
  <c r="Y21" i="5" s="1"/>
  <c r="AG21" i="4"/>
  <c r="AG13" i="4"/>
  <c r="W13" i="5"/>
  <c r="Y13" i="5" s="1"/>
  <c r="W8" i="5"/>
  <c r="Y8" i="5" s="1"/>
  <c r="AG8" i="4"/>
  <c r="AG26" i="4"/>
  <c r="W26" i="5"/>
  <c r="Y26" i="5" s="1"/>
  <c r="AG20" i="4"/>
  <c r="W20" i="5"/>
  <c r="Y20" i="5" s="1"/>
  <c r="W6" i="5"/>
  <c r="Y6" i="5" s="1"/>
  <c r="AG6" i="4"/>
  <c r="AG5" i="4"/>
  <c r="W5" i="5"/>
  <c r="Y5" i="5" s="1"/>
  <c r="W28" i="5"/>
  <c r="Y28" i="5" s="1"/>
  <c r="AG28" i="4"/>
  <c r="AE62" i="4"/>
  <c r="AE56" i="4"/>
  <c r="AE49" i="4"/>
  <c r="AE66" i="4"/>
  <c r="AG3" i="4"/>
  <c r="W3" i="5"/>
  <c r="Y3" i="5" s="1"/>
  <c r="AB32" i="4"/>
  <c r="S32" i="5"/>
  <c r="U32" i="5" s="1"/>
  <c r="AB18" i="4"/>
  <c r="S18" i="5"/>
  <c r="U18" i="5" s="1"/>
  <c r="AB23" i="4"/>
  <c r="S23" i="5"/>
  <c r="U23" i="5" s="1"/>
  <c r="AB7" i="4"/>
  <c r="S7" i="5"/>
  <c r="U7" i="5" s="1"/>
  <c r="AB10" i="4"/>
  <c r="S10" i="5"/>
  <c r="U10" i="5" s="1"/>
  <c r="AB6" i="4"/>
  <c r="S6" i="5"/>
  <c r="U6" i="5" s="1"/>
  <c r="AB20" i="4"/>
  <c r="S20" i="5"/>
  <c r="U20" i="5" s="1"/>
  <c r="S28" i="5"/>
  <c r="U28" i="5" s="1"/>
  <c r="AB28" i="4"/>
  <c r="S27" i="5"/>
  <c r="U27" i="5" s="1"/>
  <c r="AB27" i="4"/>
  <c r="AB31" i="4"/>
  <c r="S31" i="5"/>
  <c r="U31" i="5" s="1"/>
  <c r="AB9" i="4"/>
  <c r="S9" i="5"/>
  <c r="U9" i="5" s="1"/>
  <c r="AB8" i="4"/>
  <c r="S8" i="5"/>
  <c r="U8" i="5" s="1"/>
  <c r="AB24" i="4"/>
  <c r="S24" i="5"/>
  <c r="U24" i="5" s="1"/>
  <c r="S29" i="5"/>
  <c r="U29" i="5" s="1"/>
  <c r="AB29" i="4"/>
  <c r="Z62" i="4"/>
  <c r="Z66" i="4"/>
  <c r="Z49" i="4"/>
  <c r="Z56" i="4"/>
  <c r="AB17" i="4"/>
  <c r="S17" i="5"/>
  <c r="U17" i="5" s="1"/>
  <c r="S30" i="5"/>
  <c r="U30" i="5" s="1"/>
  <c r="AB30" i="4"/>
  <c r="S33" i="5"/>
  <c r="U33" i="5" s="1"/>
  <c r="AB33" i="4"/>
  <c r="AB22" i="4"/>
  <c r="S22" i="5"/>
  <c r="U22" i="5" s="1"/>
  <c r="AB25" i="4"/>
  <c r="S25" i="5"/>
  <c r="U25" i="5" s="1"/>
  <c r="AB14" i="4"/>
  <c r="S14" i="5"/>
  <c r="U14" i="5" s="1"/>
  <c r="AB21" i="4"/>
  <c r="S21" i="5"/>
  <c r="U21" i="5" s="1"/>
  <c r="AB13" i="4"/>
  <c r="S13" i="5"/>
  <c r="U13" i="5" s="1"/>
  <c r="S16" i="5"/>
  <c r="U16" i="5" s="1"/>
  <c r="AB16" i="4"/>
  <c r="AB26" i="4"/>
  <c r="S26" i="5"/>
  <c r="U26" i="5" s="1"/>
  <c r="AB19" i="4"/>
  <c r="S19" i="5"/>
  <c r="U19" i="5" s="1"/>
  <c r="S5" i="5"/>
  <c r="U5" i="5" s="1"/>
  <c r="AB5" i="4"/>
  <c r="AB12" i="4"/>
  <c r="S12" i="5"/>
  <c r="U12" i="5" s="1"/>
  <c r="S11" i="5"/>
  <c r="U11" i="5" s="1"/>
  <c r="AB11" i="4"/>
  <c r="S4" i="5"/>
  <c r="U4" i="5" s="1"/>
  <c r="AB4" i="4"/>
  <c r="AB15" i="4"/>
  <c r="S15" i="5"/>
  <c r="U15" i="5" s="1"/>
  <c r="AB3" i="4"/>
  <c r="S3" i="5"/>
  <c r="U3" i="5" s="1"/>
  <c r="W5" i="4"/>
  <c r="O5" i="5"/>
  <c r="Q5" i="5" s="1"/>
  <c r="W8" i="4"/>
  <c r="O8" i="5"/>
  <c r="O7" i="5"/>
  <c r="W7" i="4"/>
  <c r="W20" i="4"/>
  <c r="O20" i="5"/>
  <c r="W21" i="4"/>
  <c r="O21" i="5"/>
  <c r="Q21" i="5" s="1"/>
  <c r="U56" i="4"/>
  <c r="U49" i="4"/>
  <c r="U66" i="4"/>
  <c r="U62" i="4"/>
  <c r="O28" i="5"/>
  <c r="Q28" i="5" s="1"/>
  <c r="W28" i="4"/>
  <c r="W32" i="4"/>
  <c r="O32" i="5"/>
  <c r="Q32" i="5" s="1"/>
  <c r="O4" i="5"/>
  <c r="Q4" i="5" s="1"/>
  <c r="W4" i="4"/>
  <c r="W6" i="4"/>
  <c r="O6" i="5"/>
  <c r="Q6" i="5" s="1"/>
  <c r="W10" i="4"/>
  <c r="O10" i="5"/>
  <c r="Q10" i="5" s="1"/>
  <c r="O29" i="5"/>
  <c r="Q29" i="5" s="1"/>
  <c r="W29" i="4"/>
  <c r="P36" i="5"/>
  <c r="W23" i="4"/>
  <c r="O23" i="5"/>
  <c r="Q23" i="5" s="1"/>
  <c r="Q7" i="5"/>
  <c r="Q20" i="5"/>
  <c r="O16" i="5"/>
  <c r="Q16" i="5" s="1"/>
  <c r="W16" i="4"/>
  <c r="O30" i="5"/>
  <c r="Q30" i="5" s="1"/>
  <c r="W30" i="4"/>
  <c r="W31" i="4"/>
  <c r="O31" i="5"/>
  <c r="Q31" i="5" s="1"/>
  <c r="W19" i="4"/>
  <c r="O19" i="5"/>
  <c r="Q19" i="5" s="1"/>
  <c r="O18" i="5"/>
  <c r="Q18" i="5" s="1"/>
  <c r="W18" i="4"/>
  <c r="W9" i="4"/>
  <c r="O9" i="5"/>
  <c r="Q9" i="5" s="1"/>
  <c r="O26" i="5"/>
  <c r="Q26" i="5" s="1"/>
  <c r="W26" i="4"/>
  <c r="Q8" i="5"/>
  <c r="W12" i="4"/>
  <c r="O12" i="5"/>
  <c r="Q12" i="5" s="1"/>
  <c r="W15" i="4"/>
  <c r="O15" i="5"/>
  <c r="Q15" i="5" s="1"/>
  <c r="W25" i="4"/>
  <c r="O25" i="5"/>
  <c r="Q25" i="5" s="1"/>
  <c r="W24" i="4"/>
  <c r="O24" i="5"/>
  <c r="Q24" i="5" s="1"/>
  <c r="O11" i="5"/>
  <c r="Q11" i="5" s="1"/>
  <c r="W11" i="4"/>
  <c r="O22" i="5"/>
  <c r="Q22" i="5" s="1"/>
  <c r="W22" i="4"/>
  <c r="W27" i="4"/>
  <c r="O27" i="5"/>
  <c r="Q27" i="5" s="1"/>
  <c r="W14" i="4"/>
  <c r="O14" i="5"/>
  <c r="Q14" i="5" s="1"/>
  <c r="O33" i="5"/>
  <c r="Q33" i="5" s="1"/>
  <c r="W33" i="4"/>
  <c r="O3" i="5"/>
  <c r="Q3" i="5" s="1"/>
  <c r="W3" i="4"/>
  <c r="R27" i="4"/>
  <c r="K27" i="5"/>
  <c r="R32" i="4"/>
  <c r="K32" i="5"/>
  <c r="M32" i="5" s="1"/>
  <c r="R5" i="4"/>
  <c r="K5" i="5"/>
  <c r="M5" i="5" s="1"/>
  <c r="R18" i="4"/>
  <c r="K18" i="5"/>
  <c r="M18" i="5" s="1"/>
  <c r="K11" i="5"/>
  <c r="M11" i="5" s="1"/>
  <c r="R11" i="4"/>
  <c r="R30" i="4"/>
  <c r="K30" i="5"/>
  <c r="M30" i="5" s="1"/>
  <c r="R24" i="4"/>
  <c r="K24" i="5"/>
  <c r="M24" i="5" s="1"/>
  <c r="R17" i="4"/>
  <c r="K17" i="5"/>
  <c r="M17" i="5" s="1"/>
  <c r="K21" i="5"/>
  <c r="M21" i="5" s="1"/>
  <c r="R21" i="4"/>
  <c r="K20" i="5"/>
  <c r="M20" i="5" s="1"/>
  <c r="R20" i="4"/>
  <c r="M27" i="5"/>
  <c r="K22" i="5"/>
  <c r="M22" i="5" s="1"/>
  <c r="R22" i="4"/>
  <c r="R16" i="4"/>
  <c r="K16" i="5"/>
  <c r="M16" i="5" s="1"/>
  <c r="R28" i="4"/>
  <c r="K28" i="5"/>
  <c r="M28" i="5" s="1"/>
  <c r="R13" i="4"/>
  <c r="K13" i="5"/>
  <c r="M13" i="5" s="1"/>
  <c r="R10" i="4"/>
  <c r="K10" i="5"/>
  <c r="M10" i="5" s="1"/>
  <c r="R31" i="4"/>
  <c r="K31" i="5"/>
  <c r="M31" i="5" s="1"/>
  <c r="R12" i="4"/>
  <c r="K12" i="5"/>
  <c r="M12" i="5" s="1"/>
  <c r="R25" i="4"/>
  <c r="K25" i="5"/>
  <c r="M25" i="5" s="1"/>
  <c r="R19" i="4"/>
  <c r="K19" i="5"/>
  <c r="M19" i="5" s="1"/>
  <c r="K4" i="5"/>
  <c r="M4" i="5" s="1"/>
  <c r="R4" i="4"/>
  <c r="R26" i="4"/>
  <c r="K26" i="5"/>
  <c r="M26" i="5" s="1"/>
  <c r="K8" i="5"/>
  <c r="M8" i="5" s="1"/>
  <c r="R8" i="4"/>
  <c r="R6" i="4"/>
  <c r="K6" i="5"/>
  <c r="M6" i="5" s="1"/>
  <c r="R9" i="4"/>
  <c r="K9" i="5"/>
  <c r="M9" i="5" s="1"/>
  <c r="K7" i="5"/>
  <c r="M7" i="5" s="1"/>
  <c r="R7" i="4"/>
  <c r="K33" i="5"/>
  <c r="M33" i="5" s="1"/>
  <c r="R33" i="4"/>
  <c r="R15" i="4"/>
  <c r="K15" i="5"/>
  <c r="M15" i="5" s="1"/>
  <c r="R23" i="4"/>
  <c r="K23" i="5"/>
  <c r="M23" i="5" s="1"/>
  <c r="P56" i="4"/>
  <c r="P62" i="4"/>
  <c r="P66" i="4"/>
  <c r="P49" i="4"/>
  <c r="R14" i="4"/>
  <c r="K14" i="5"/>
  <c r="M14" i="5" s="1"/>
  <c r="R3" i="4"/>
  <c r="K3" i="5"/>
  <c r="M3" i="5" s="1"/>
  <c r="M23" i="4"/>
  <c r="G23" i="5"/>
  <c r="I23" i="5" s="1"/>
  <c r="G21" i="5"/>
  <c r="I21" i="5" s="1"/>
  <c r="M21" i="4"/>
  <c r="G25" i="5"/>
  <c r="M25" i="4"/>
  <c r="G31" i="5"/>
  <c r="M31" i="4"/>
  <c r="M6" i="4"/>
  <c r="G6" i="5"/>
  <c r="I6" i="5" s="1"/>
  <c r="M30" i="4"/>
  <c r="G30" i="5"/>
  <c r="I30" i="5" s="1"/>
  <c r="G13" i="5"/>
  <c r="M13" i="4"/>
  <c r="G16" i="5"/>
  <c r="I16" i="5" s="1"/>
  <c r="M16" i="4"/>
  <c r="M22" i="4"/>
  <c r="G22" i="5"/>
  <c r="I22" i="5" s="1"/>
  <c r="M33" i="4"/>
  <c r="G33" i="5"/>
  <c r="I33" i="5" s="1"/>
  <c r="G7" i="5"/>
  <c r="I7" i="5" s="1"/>
  <c r="M7" i="4"/>
  <c r="K62" i="4"/>
  <c r="K49" i="4"/>
  <c r="K56" i="4"/>
  <c r="I13" i="5"/>
  <c r="M12" i="4"/>
  <c r="G12" i="5"/>
  <c r="I12" i="5" s="1"/>
  <c r="G26" i="5"/>
  <c r="I26" i="5" s="1"/>
  <c r="M26" i="4"/>
  <c r="M8" i="4"/>
  <c r="G8" i="5"/>
  <c r="I8" i="5" s="1"/>
  <c r="M5" i="4"/>
  <c r="G5" i="5"/>
  <c r="I5" i="5" s="1"/>
  <c r="M11" i="4"/>
  <c r="G11" i="5"/>
  <c r="I11" i="5" s="1"/>
  <c r="G27" i="5"/>
  <c r="I27" i="5" s="1"/>
  <c r="M27" i="4"/>
  <c r="M15" i="4"/>
  <c r="G15" i="5"/>
  <c r="I15" i="5" s="1"/>
  <c r="M19" i="4"/>
  <c r="G19" i="5"/>
  <c r="I19" i="5" s="1"/>
  <c r="G4" i="5"/>
  <c r="M4" i="4"/>
  <c r="M20" i="4"/>
  <c r="G20" i="5"/>
  <c r="I20" i="5" s="1"/>
  <c r="M18" i="4"/>
  <c r="G18" i="5"/>
  <c r="I18" i="5" s="1"/>
  <c r="M24" i="4"/>
  <c r="G24" i="5"/>
  <c r="I24" i="5" s="1"/>
  <c r="I25" i="5"/>
  <c r="M29" i="4"/>
  <c r="G29" i="5"/>
  <c r="I29" i="5" s="1"/>
  <c r="I31" i="5"/>
  <c r="M28" i="4"/>
  <c r="G28" i="5"/>
  <c r="I28" i="5" s="1"/>
  <c r="M32" i="4"/>
  <c r="G32" i="5"/>
  <c r="I32" i="5" s="1"/>
  <c r="I4" i="5"/>
  <c r="G14" i="5"/>
  <c r="I14" i="5" s="1"/>
  <c r="M14" i="4"/>
  <c r="M17" i="4"/>
  <c r="G17" i="5"/>
  <c r="I17" i="5" s="1"/>
  <c r="M10" i="4"/>
  <c r="G10" i="5"/>
  <c r="I10" i="5" s="1"/>
  <c r="H36" i="5"/>
  <c r="G3" i="5"/>
  <c r="I3" i="5" s="1"/>
  <c r="M3" i="4"/>
  <c r="H4" i="4"/>
  <c r="C4" i="5"/>
  <c r="E4" i="5" s="1"/>
  <c r="C24" i="5"/>
  <c r="E24" i="5" s="1"/>
  <c r="H24" i="4"/>
  <c r="H28" i="4"/>
  <c r="C28" i="5"/>
  <c r="E28" i="5" s="1"/>
  <c r="H32" i="4"/>
  <c r="C32" i="5"/>
  <c r="E32" i="5" s="1"/>
  <c r="F56" i="4"/>
  <c r="F49" i="4"/>
  <c r="F62" i="4"/>
  <c r="H5" i="4"/>
  <c r="C5" i="5"/>
  <c r="E5" i="5" s="1"/>
  <c r="C25" i="5"/>
  <c r="E25" i="5" s="1"/>
  <c r="H25" i="4"/>
  <c r="C29" i="5"/>
  <c r="E29" i="5" s="1"/>
  <c r="H29" i="4"/>
  <c r="C33" i="5"/>
  <c r="E33" i="5" s="1"/>
  <c r="H33" i="4"/>
  <c r="H18" i="4"/>
  <c r="C18" i="5"/>
  <c r="E18" i="5" s="1"/>
  <c r="H22" i="4"/>
  <c r="C22" i="5"/>
  <c r="E22" i="5" s="1"/>
  <c r="C26" i="5"/>
  <c r="E26" i="5" s="1"/>
  <c r="H26" i="4"/>
  <c r="C30" i="5"/>
  <c r="E30" i="5" s="1"/>
  <c r="H30" i="4"/>
  <c r="C23" i="5"/>
  <c r="E23" i="5" s="1"/>
  <c r="H23" i="4"/>
  <c r="C27" i="5"/>
  <c r="E27" i="5" s="1"/>
  <c r="H27" i="4"/>
  <c r="H31" i="4"/>
  <c r="C31" i="5"/>
  <c r="E31" i="5" s="1"/>
  <c r="AK35" i="4" l="1"/>
  <c r="AK42" i="4" s="1"/>
  <c r="G47" i="4"/>
  <c r="AP35" i="4"/>
  <c r="AP42" i="4" s="1"/>
  <c r="AP36" i="4"/>
  <c r="AP44" i="4" s="1"/>
  <c r="AP47" i="4"/>
  <c r="AK36" i="4"/>
  <c r="AK44" i="4" s="1"/>
  <c r="AK47" i="4"/>
  <c r="AF47" i="4"/>
  <c r="AF35" i="4"/>
  <c r="AF42" i="4" s="1"/>
  <c r="AF36" i="4"/>
  <c r="AF44" i="4" s="1"/>
  <c r="AA47" i="4"/>
  <c r="AA36" i="4"/>
  <c r="AA44" i="4" s="1"/>
  <c r="AA35" i="4"/>
  <c r="AA42" i="4" s="1"/>
  <c r="V47" i="4"/>
  <c r="V36" i="4"/>
  <c r="V44" i="4" s="1"/>
  <c r="V35" i="4"/>
  <c r="V42" i="4" s="1"/>
  <c r="Q47" i="4"/>
  <c r="Q36" i="4"/>
  <c r="Q44" i="4" s="1"/>
  <c r="Q35" i="4"/>
  <c r="Q42" i="4" s="1"/>
  <c r="L47" i="4"/>
  <c r="L35" i="4"/>
  <c r="L42" i="4" s="1"/>
  <c r="L36" i="4"/>
  <c r="L44" i="4" s="1"/>
  <c r="G36" i="4"/>
  <c r="G44" i="4" s="1"/>
  <c r="G35" i="4"/>
  <c r="G42" i="4" s="1"/>
</calcChain>
</file>

<file path=xl/sharedStrings.xml><?xml version="1.0" encoding="utf-8"?>
<sst xmlns="http://schemas.openxmlformats.org/spreadsheetml/2006/main" count="1906" uniqueCount="335">
  <si>
    <t>008CALS.d</t>
  </si>
  <si>
    <t>012CALS.d</t>
  </si>
  <si>
    <t>034SMPL.d</t>
  </si>
  <si>
    <t>QC2</t>
  </si>
  <si>
    <t>SQStd</t>
  </si>
  <si>
    <t xml:space="preserve">44 -&gt; 44  Ca  [ No Gas ] </t>
  </si>
  <si>
    <t>STD 4</t>
  </si>
  <si>
    <t>060SMPL.d</t>
  </si>
  <si>
    <t>055SMPL.d</t>
  </si>
  <si>
    <t xml:space="preserve">185 -&gt; 185  Re ( ISTD )  [ MSMS O2 ] </t>
  </si>
  <si>
    <t>031SMPL.d</t>
  </si>
  <si>
    <t xml:space="preserve">153 -&gt; 153  Eu  [ No Gas ] </t>
  </si>
  <si>
    <t>061SMPL.d</t>
  </si>
  <si>
    <t>DC3 L 1 mL</t>
  </si>
  <si>
    <t>059SMPL.d</t>
  </si>
  <si>
    <t>069SMPL.d</t>
  </si>
  <si>
    <t xml:space="preserve">208 -&gt; 208  Pb  [ No Gas ] </t>
  </si>
  <si>
    <t>Spike</t>
  </si>
  <si>
    <t>DC3 W 2.5 mL</t>
  </si>
  <si>
    <t>DC3 W 6.5 mL</t>
  </si>
  <si>
    <t>026SMPL.d</t>
  </si>
  <si>
    <t>083SMPL.d</t>
  </si>
  <si>
    <t xml:space="preserve">56 -&gt; 72  Fe  [ MSMS O2 ] </t>
  </si>
  <si>
    <t>044SMPL.d</t>
  </si>
  <si>
    <t>037SMPL.d</t>
  </si>
  <si>
    <t>2</t>
  </si>
  <si>
    <t>DC3 L 3 mL</t>
  </si>
  <si>
    <t>DC3 L 2 mL</t>
  </si>
  <si>
    <t>068SMPL.d</t>
  </si>
  <si>
    <t>DC3 E 12 mL</t>
  </si>
  <si>
    <t>DC3 E 1 mL</t>
  </si>
  <si>
    <t>Sample</t>
  </si>
  <si>
    <t>Level</t>
  </si>
  <si>
    <t>DC3 E 10 mL</t>
  </si>
  <si>
    <t>DC3 E 6 mL</t>
  </si>
  <si>
    <t>SQBlk</t>
  </si>
  <si>
    <t>039SMPL.d</t>
  </si>
  <si>
    <t>&lt;0.000</t>
  </si>
  <si>
    <t>010CALS.d</t>
  </si>
  <si>
    <t>DC3 E 13 mL</t>
  </si>
  <si>
    <t>2 % HNO3</t>
  </si>
  <si>
    <t>New HNO3 old pump</t>
  </si>
  <si>
    <t>014CALS.d</t>
  </si>
  <si>
    <t>064SMPL.d</t>
  </si>
  <si>
    <t>DC3 E 14 mL</t>
  </si>
  <si>
    <t xml:space="preserve">60 -&gt; 60  Ni  [ No Gas ] </t>
  </si>
  <si>
    <t>N/A</t>
  </si>
  <si>
    <t>STD 5</t>
  </si>
  <si>
    <t>DriftChk</t>
  </si>
  <si>
    <t>FQBlk</t>
  </si>
  <si>
    <t xml:space="preserve">238 -&gt; 238  U  [ No Gas ] </t>
  </si>
  <si>
    <t>IsoStd</t>
  </si>
  <si>
    <t>Bkgnd</t>
  </si>
  <si>
    <t xml:space="preserve">88 -&gt; 88  Sr  [ No Gas ] </t>
  </si>
  <si>
    <t>046SMPL.d</t>
  </si>
  <si>
    <t>024SMPL.d</t>
  </si>
  <si>
    <t>006CALS.d</t>
  </si>
  <si>
    <t xml:space="preserve">56 -&gt; 56  Fe  [ No Gas ] </t>
  </si>
  <si>
    <t>DC3 E 7 mL</t>
  </si>
  <si>
    <t xml:space="preserve">187 -&gt; 187  Re ( ISTD )  [ MSMS O2 ] </t>
  </si>
  <si>
    <t>CalBlk</t>
  </si>
  <si>
    <t>019SMPL.d</t>
  </si>
  <si>
    <t>SQISTD</t>
  </si>
  <si>
    <t>DC3 W 5.5 mL</t>
  </si>
  <si>
    <t xml:space="preserve">115 -&gt; 115  In ( ISTD )  [ MSMS O2 ] </t>
  </si>
  <si>
    <t>077SMPL.d</t>
  </si>
  <si>
    <t xml:space="preserve">59 -&gt; 59  Co  [ No Gas ] </t>
  </si>
  <si>
    <t>082SMPL.d</t>
  </si>
  <si>
    <t>DC3 E 3 mL</t>
  </si>
  <si>
    <t>001SMPL.d</t>
  </si>
  <si>
    <t>DC3 E 4 mL</t>
  </si>
  <si>
    <t>DC3 E 2 mL</t>
  </si>
  <si>
    <t>Data File</t>
  </si>
  <si>
    <t>032SMPL.d</t>
  </si>
  <si>
    <t>036SMPL.d</t>
  </si>
  <si>
    <t>056SMPL.d</t>
  </si>
  <si>
    <t>BlkVrfy</t>
  </si>
  <si>
    <t>QC4</t>
  </si>
  <si>
    <t>079SMPL.d</t>
  </si>
  <si>
    <t>3</t>
  </si>
  <si>
    <t>QC3</t>
  </si>
  <si>
    <t>DilStd</t>
  </si>
  <si>
    <t>078SMPL.d</t>
  </si>
  <si>
    <t>017SMPL.d</t>
  </si>
  <si>
    <t>063SMPL.d</t>
  </si>
  <si>
    <t>050SMPL.d</t>
  </si>
  <si>
    <t>Type</t>
  </si>
  <si>
    <t xml:space="preserve">185 -&gt; 185  Re ( ISTD )  [ No Gas ] </t>
  </si>
  <si>
    <t>Acq. Date-Time</t>
  </si>
  <si>
    <t>015SMPL.d</t>
  </si>
  <si>
    <t>028SMPL.d</t>
  </si>
  <si>
    <t>DC3 E 11 mL</t>
  </si>
  <si>
    <t>040SMPL.d</t>
  </si>
  <si>
    <t>065SMPL.d</t>
  </si>
  <si>
    <t>049SMPL.d</t>
  </si>
  <si>
    <t>DC3 E 8 mL</t>
  </si>
  <si>
    <t>009SMPL.d</t>
  </si>
  <si>
    <t>004CALB.d</t>
  </si>
  <si>
    <t>042SMPL.d</t>
  </si>
  <si>
    <t>CalStd</t>
  </si>
  <si>
    <t>074SMPL.d</t>
  </si>
  <si>
    <t>DC3 W 11.5 mL</t>
  </si>
  <si>
    <t>075SMPL.d</t>
  </si>
  <si>
    <t>041SMPL.d</t>
  </si>
  <si>
    <t>057SMPL.d</t>
  </si>
  <si>
    <t>002SMPL.d</t>
  </si>
  <si>
    <t>047SMPL.d</t>
  </si>
  <si>
    <t>DC3 W 8.5 mL</t>
  </si>
  <si>
    <t>020SMPL.d</t>
  </si>
  <si>
    <t>011SMPL.d</t>
  </si>
  <si>
    <t>058SMPL.d</t>
  </si>
  <si>
    <t>DC3 E 5 mL</t>
  </si>
  <si>
    <t>016SMPL.d</t>
  </si>
  <si>
    <t>027SMPL.d</t>
  </si>
  <si>
    <t xml:space="preserve">133 -&gt; 133  Cs  [ No Gas ] </t>
  </si>
  <si>
    <t>005SMPL.d</t>
  </si>
  <si>
    <t>DC3 W 9.5 mL</t>
  </si>
  <si>
    <t>DC3 E 15 mL</t>
  </si>
  <si>
    <t>1</t>
  </si>
  <si>
    <t>QC1</t>
  </si>
  <si>
    <t>029SMPL.d</t>
  </si>
  <si>
    <t>076SMPL.d</t>
  </si>
  <si>
    <t>STD 2</t>
  </si>
  <si>
    <t xml:space="preserve">56 -&gt; 56  Fe  [ MSMS O2 ] </t>
  </si>
  <si>
    <t>021SMPL.d</t>
  </si>
  <si>
    <t>DC3 E 9 mL</t>
  </si>
  <si>
    <t>ISTD Recovery %</t>
  </si>
  <si>
    <t>CPS RSD</t>
  </si>
  <si>
    <t>new HNO3</t>
  </si>
  <si>
    <t>DC3 W 10.5 mL</t>
  </si>
  <si>
    <t>081SMPL.d</t>
  </si>
  <si>
    <t>052SMPL.d</t>
  </si>
  <si>
    <t>CPS</t>
  </si>
  <si>
    <t>QC5</t>
  </si>
  <si>
    <t xml:space="preserve">115 -&gt; 115  In ( ISTD )  [ No Gas ] </t>
  </si>
  <si>
    <t>DC3 L 5 mL</t>
  </si>
  <si>
    <t>Spike Ref</t>
  </si>
  <si>
    <t>Sample Name</t>
  </si>
  <si>
    <t>053SMPL.d</t>
  </si>
  <si>
    <t>051SMPL.d</t>
  </si>
  <si>
    <t>071SMPL.d</t>
  </si>
  <si>
    <t>023SMPL.d</t>
  </si>
  <si>
    <t>030SMPL.d</t>
  </si>
  <si>
    <t>072SMPL.d</t>
  </si>
  <si>
    <t>DC3 W 3.5 mL</t>
  </si>
  <si>
    <t>CICSpike</t>
  </si>
  <si>
    <t>Blk - NOT FROM PUMP</t>
  </si>
  <si>
    <t>DC3 W 7.5 mL</t>
  </si>
  <si>
    <t/>
  </si>
  <si>
    <t>048SMPL.d</t>
  </si>
  <si>
    <t xml:space="preserve">187 -&gt; 187  Re ( ISTD )  [ No Gas ] </t>
  </si>
  <si>
    <t>STD 1</t>
  </si>
  <si>
    <t>070SMPL.d</t>
  </si>
  <si>
    <t>018SMPL.d</t>
  </si>
  <si>
    <t>007SMPL.d</t>
  </si>
  <si>
    <t>003SMPL.d</t>
  </si>
  <si>
    <t>4</t>
  </si>
  <si>
    <t>066SMPL.d</t>
  </si>
  <si>
    <t>054SMPL.d</t>
  </si>
  <si>
    <t>Conc. [ ppb ]</t>
  </si>
  <si>
    <t>6</t>
  </si>
  <si>
    <t>045SMPL.d</t>
  </si>
  <si>
    <t>025SMPL.d</t>
  </si>
  <si>
    <t>033SMPL.d</t>
  </si>
  <si>
    <t>043SMPL.d</t>
  </si>
  <si>
    <t>5</t>
  </si>
  <si>
    <t>DC3 W 1.5 mL</t>
  </si>
  <si>
    <t>035SMPL.d</t>
  </si>
  <si>
    <t>022SMPL.d</t>
  </si>
  <si>
    <t>DC3 L 4 mL</t>
  </si>
  <si>
    <t>080SMPL.d</t>
  </si>
  <si>
    <t>STD 3</t>
  </si>
  <si>
    <t>062SMPL.d</t>
  </si>
  <si>
    <t xml:space="preserve">43 -&gt; 43  Ca  [ No Gas ] </t>
  </si>
  <si>
    <t>Rjct</t>
  </si>
  <si>
    <t>038SMPL.d</t>
  </si>
  <si>
    <t>013SMPL.d</t>
  </si>
  <si>
    <t>073SMPL.d</t>
  </si>
  <si>
    <t>DC3 W 4.5 mL</t>
  </si>
  <si>
    <t>067SMPL.d</t>
  </si>
  <si>
    <t>Fe</t>
  </si>
  <si>
    <t>Conc</t>
  </si>
  <si>
    <t>Co</t>
  </si>
  <si>
    <t>Ni</t>
  </si>
  <si>
    <t>Sr</t>
  </si>
  <si>
    <t>Cs</t>
  </si>
  <si>
    <t>Eu</t>
  </si>
  <si>
    <t>Pb</t>
  </si>
  <si>
    <t>U</t>
  </si>
  <si>
    <t>Mass of elements and 8 M HNO3</t>
  </si>
  <si>
    <t>DC2 L 1 mL</t>
  </si>
  <si>
    <t>DC2 L 2 mL</t>
  </si>
  <si>
    <t>DC2 L 3 mL</t>
  </si>
  <si>
    <t>DC2 L 4 mL</t>
  </si>
  <si>
    <t>DC2 L 5 mL</t>
  </si>
  <si>
    <t>DC2 W 1.5 mL</t>
  </si>
  <si>
    <t>DC2 W 2.5 mL</t>
  </si>
  <si>
    <t>DC2 W 3.5 mL</t>
  </si>
  <si>
    <t>DC2 W 4.5 mL</t>
  </si>
  <si>
    <t>DC2 W 5.5 mL</t>
  </si>
  <si>
    <t>DC2 W 6.5 mL</t>
  </si>
  <si>
    <t>DC2 W 7.5 mL</t>
  </si>
  <si>
    <t>DC2 W 8.5 mL</t>
  </si>
  <si>
    <t>DC2 W 9.5 mL</t>
  </si>
  <si>
    <t>DC2 W 10.5 mL</t>
  </si>
  <si>
    <t>DC2 W 11.5 mL</t>
  </si>
  <si>
    <t>DC2 E 1 mL</t>
  </si>
  <si>
    <t>DC2 E 2 mL</t>
  </si>
  <si>
    <t>DC2 E 3 mL</t>
  </si>
  <si>
    <t>DC2 E 4 mL</t>
  </si>
  <si>
    <t>DC2 E 5 mL</t>
  </si>
  <si>
    <t>DC2 E 6 mL</t>
  </si>
  <si>
    <t>DC2 E 7 mL</t>
  </si>
  <si>
    <t>DC2 E 8 mL</t>
  </si>
  <si>
    <t>DC2 E 9 mL</t>
  </si>
  <si>
    <t>DC2 E 10 mL</t>
  </si>
  <si>
    <t>DC2 E 11 mL</t>
  </si>
  <si>
    <t>DC2 E 12 mL</t>
  </si>
  <si>
    <t>DC2 E 13 mL</t>
  </si>
  <si>
    <t>DC2 E 14 mL</t>
  </si>
  <si>
    <t>DC2 E 15 mL</t>
  </si>
  <si>
    <t>Conc (ppb)</t>
  </si>
  <si>
    <t xml:space="preserve">Correction factor on dilution and sample weight </t>
  </si>
  <si>
    <t>Sample concentration (ppm)</t>
  </si>
  <si>
    <t>Sample weight</t>
  </si>
  <si>
    <t>Fe (ppm)</t>
  </si>
  <si>
    <t>Co (ppm)</t>
  </si>
  <si>
    <t>Ni (ppm)</t>
  </si>
  <si>
    <t>Sr (ppm)</t>
  </si>
  <si>
    <t>Cs (ppm)</t>
  </si>
  <si>
    <t>Eu (ppm)</t>
  </si>
  <si>
    <t>Pb (ppm)</t>
  </si>
  <si>
    <t>U (ppm)</t>
  </si>
  <si>
    <t>Mass recovery %</t>
  </si>
  <si>
    <t xml:space="preserve"> </t>
  </si>
  <si>
    <t>Mass of Fe (ug)</t>
  </si>
  <si>
    <t>Fe % of total</t>
  </si>
  <si>
    <t>Mass of Co (ug)</t>
  </si>
  <si>
    <t>Co % of total</t>
  </si>
  <si>
    <t>Mass of Ni (ug)</t>
  </si>
  <si>
    <t>Ni % of total</t>
  </si>
  <si>
    <t>Mass of Sr (ug)</t>
  </si>
  <si>
    <t>Sr % of total</t>
  </si>
  <si>
    <t>Mass of Cs (ug)</t>
  </si>
  <si>
    <t>Cs % of total</t>
  </si>
  <si>
    <t>Mass of Eu (ug)</t>
  </si>
  <si>
    <t>Eu % of total</t>
  </si>
  <si>
    <t>Mass of Pb (ug)</t>
  </si>
  <si>
    <t>Pb % of total</t>
  </si>
  <si>
    <t>Mass of U (ug)</t>
  </si>
  <si>
    <t>U % of total</t>
  </si>
  <si>
    <t>Total =</t>
  </si>
  <si>
    <t>Total mass in wash or eluate (ug)</t>
  </si>
  <si>
    <t>Recovery in loading and wash (%)</t>
  </si>
  <si>
    <t>Mass in eluate</t>
  </si>
  <si>
    <t>DF</t>
  </si>
  <si>
    <t>SD =</t>
  </si>
  <si>
    <t>LOD</t>
  </si>
  <si>
    <t>LOQ</t>
  </si>
  <si>
    <t>value</t>
  </si>
  <si>
    <t>avg correction factors</t>
  </si>
  <si>
    <t>correction factor</t>
  </si>
  <si>
    <t>LOD ppm</t>
  </si>
  <si>
    <t>LOQ ppm</t>
  </si>
  <si>
    <t>ppb</t>
  </si>
  <si>
    <t>CPS σ</t>
  </si>
  <si>
    <t>Bkgrd C</t>
  </si>
  <si>
    <t>Bkgrd C σ</t>
  </si>
  <si>
    <t xml:space="preserve">CPS istd corr </t>
  </si>
  <si>
    <t>CPS istd corr σ</t>
  </si>
  <si>
    <t>Calib conc</t>
  </si>
  <si>
    <t>Calib conc σ</t>
  </si>
  <si>
    <t>Conc σ</t>
  </si>
  <si>
    <t>NG ISTD AVG</t>
  </si>
  <si>
    <t>02 ISTD AVG</t>
  </si>
  <si>
    <r>
      <t xml:space="preserve">NG ISTD AVG </t>
    </r>
    <r>
      <rPr>
        <sz val="9"/>
        <color rgb="FF000000"/>
        <rFont val="Calibri"/>
        <family val="2"/>
      </rPr>
      <t>σ</t>
    </r>
  </si>
  <si>
    <r>
      <t xml:space="preserve">02 ISTD AVG </t>
    </r>
    <r>
      <rPr>
        <sz val="9"/>
        <color rgb="FF000000"/>
        <rFont val="Calibri"/>
        <family val="2"/>
      </rPr>
      <t>σ</t>
    </r>
  </si>
  <si>
    <t>% of 5 ppb</t>
  </si>
  <si>
    <t>% of 5 ppb σ</t>
  </si>
  <si>
    <t>NG ISTD Correction factor</t>
  </si>
  <si>
    <t>O2 ISTD Correction factor</t>
  </si>
  <si>
    <t xml:space="preserve">Average </t>
  </si>
  <si>
    <t>Correction factor</t>
  </si>
  <si>
    <r>
      <t xml:space="preserve">CPS </t>
    </r>
    <r>
      <rPr>
        <sz val="9"/>
        <rFont val="Calibri"/>
        <family val="2"/>
      </rPr>
      <t>σ</t>
    </r>
  </si>
  <si>
    <t>Conc (ppb) σ</t>
  </si>
  <si>
    <t>Correction factor on dilution and sample weight σ</t>
  </si>
  <si>
    <t>Sample concentration (ppm) σ</t>
  </si>
  <si>
    <r>
      <t xml:space="preserve">Fe (ppm) </t>
    </r>
    <r>
      <rPr>
        <sz val="11"/>
        <color theme="1"/>
        <rFont val="Calibri"/>
        <family val="2"/>
      </rPr>
      <t>σ</t>
    </r>
  </si>
  <si>
    <t>Mass of Fe (ug) σ</t>
  </si>
  <si>
    <t>Co (ppm) σ</t>
  </si>
  <si>
    <t>Mass of Co (ug) σ</t>
  </si>
  <si>
    <t>Ni (ppm) σ</t>
  </si>
  <si>
    <t>Mass of Ni (ug) σ</t>
  </si>
  <si>
    <t>Sr (ppm) σ</t>
  </si>
  <si>
    <t>Mass of Sr (ug) σ</t>
  </si>
  <si>
    <t>Cs (ppm) σ</t>
  </si>
  <si>
    <t>Mass of Cs (ug) σ</t>
  </si>
  <si>
    <t>Eu (ppm) σ</t>
  </si>
  <si>
    <t>Mass of Eu (ug) σ</t>
  </si>
  <si>
    <t>Pb (ppm) σ</t>
  </si>
  <si>
    <t>Mass of Pb (ug) σ</t>
  </si>
  <si>
    <t>U (ppm) σ</t>
  </si>
  <si>
    <t>Mass of U (ug) σ</t>
  </si>
  <si>
    <t xml:space="preserve">Co </t>
  </si>
  <si>
    <r>
      <t xml:space="preserve">Sample weight </t>
    </r>
    <r>
      <rPr>
        <sz val="11"/>
        <color theme="1"/>
        <rFont val="Calibri"/>
        <family val="2"/>
      </rPr>
      <t>σ</t>
    </r>
  </si>
  <si>
    <r>
      <t xml:space="preserve">Mass of Fe (ug) </t>
    </r>
    <r>
      <rPr>
        <sz val="11"/>
        <color theme="1"/>
        <rFont val="Calibri"/>
        <family val="2"/>
      </rPr>
      <t>σ</t>
    </r>
  </si>
  <si>
    <t>Fe % of total σ</t>
  </si>
  <si>
    <t>Co % of total σ</t>
  </si>
  <si>
    <t>Ni % of total σ</t>
  </si>
  <si>
    <t>Sr % of total σ</t>
  </si>
  <si>
    <t>Cs % of total σ</t>
  </si>
  <si>
    <t>Eu % of total σ</t>
  </si>
  <si>
    <t>Pb % of total σ</t>
  </si>
  <si>
    <t>U % of total σ</t>
  </si>
  <si>
    <t>Total mass in Load and wash (ug)</t>
  </si>
  <si>
    <t>Mass of Fe (ug) σ ^2</t>
  </si>
  <si>
    <t>Mass of Co (ug) σ ^2</t>
  </si>
  <si>
    <t>Mass of Ni (ug) σ^2</t>
  </si>
  <si>
    <t>Mass of Sr (ug) σ ^2</t>
  </si>
  <si>
    <t>Mass of Cs (ug) σ ^2</t>
  </si>
  <si>
    <t>Mass of Eu (ug) σ ^2</t>
  </si>
  <si>
    <t>Mass of Pb (ug) σ ^2</t>
  </si>
  <si>
    <t>Mass of U (ug) σ ^2</t>
  </si>
  <si>
    <t>Eluate mass</t>
  </si>
  <si>
    <t>LOQ as mass of eluate</t>
  </si>
  <si>
    <t>mass in eltue - LOQ</t>
  </si>
  <si>
    <t>LOD as mass of eluate</t>
  </si>
  <si>
    <t>Mass in eluate - LOD</t>
  </si>
  <si>
    <t>Value, LOQ or LOD?</t>
  </si>
  <si>
    <t>loq</t>
  </si>
  <si>
    <t>σ</t>
  </si>
  <si>
    <t>Concentration of element used in DC3 test (ppm)</t>
  </si>
  <si>
    <t>Mass used in DC3 test (ug)</t>
  </si>
  <si>
    <t>avg blk</t>
  </si>
  <si>
    <t>blk 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</si>
</sst>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yyyy/mm/dd\ h:mm\ AM/PM"/>
    <numFmt numFmtId="165" formatCode="0.000"/>
    <numFmt numFmtId="166" formatCode="0.00000"/>
    <numFmt numFmtId="167" formatCode="0.0"/>
    <numFmt numFmtId="168" formatCode="0.0000000"/>
    <numFmt numFmtId="169" formatCode="0.0000"/>
    <numFmt numFmtId="170" formatCode="0.00000000"/>
  </numFmts>
  <fonts count="9" x14ac:knownFonts="1">
    <font>
      <sz val="11"/>
      <color theme="1"/>
      <name val="Calibri"/>
      <family val="2"/>
      <scheme val="minor"/>
    </font>
    <font>
      <sz val="9"/>
      <name val="Microsoft Sans Serif"/>
      <family val="2"/>
    </font>
    <font>
      <sz val="9"/>
      <color rgb="FF000000"/>
      <name val="Microsoft Sans Serif"/>
      <family val="2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Microsoft Sans Serif"/>
      <family val="2"/>
    </font>
    <font>
      <sz val="9"/>
      <color rgb="FF000000"/>
      <name val="Calibri"/>
      <family val="2"/>
    </font>
    <font>
      <sz val="9"/>
      <name val="Calibri"/>
      <family val="2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EFEFEF"/>
      </patternFill>
    </fill>
    <fill>
      <patternFill patternType="solid">
        <fgColor rgb="FFF0F0F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1" xfId="0" applyFont="1" applyBorder="1" applyAlignment="1">
      <alignment horizontal="left" vertical="top"/>
    </xf>
    <xf numFmtId="0" fontId="1" fillId="2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top"/>
    </xf>
    <xf numFmtId="0" fontId="2" fillId="3" borderId="1" xfId="0" applyFont="1" applyFill="1" applyBorder="1" applyAlignment="1">
      <alignment horizontal="center" vertical="center"/>
    </xf>
    <xf numFmtId="2" fontId="0" fillId="0" borderId="0" xfId="0" applyNumberFormat="1"/>
    <xf numFmtId="0" fontId="2" fillId="4" borderId="1" xfId="0" applyFont="1" applyFill="1" applyBorder="1" applyAlignment="1">
      <alignment horizontal="center" vertical="center"/>
    </xf>
    <xf numFmtId="0" fontId="0" fillId="0" borderId="1" xfId="0" applyBorder="1"/>
    <xf numFmtId="165" fontId="0" fillId="0" borderId="1" xfId="0" applyNumberFormat="1" applyBorder="1"/>
    <xf numFmtId="0" fontId="0" fillId="0" borderId="1" xfId="0" applyFont="1" applyBorder="1"/>
    <xf numFmtId="0" fontId="4" fillId="0" borderId="1" xfId="0" applyFont="1" applyFill="1" applyBorder="1" applyAlignment="1">
      <alignment horizontal="left" vertical="top"/>
    </xf>
    <xf numFmtId="0" fontId="0" fillId="0" borderId="1" xfId="0" applyFont="1" applyFill="1" applyBorder="1"/>
    <xf numFmtId="0" fontId="0" fillId="0" borderId="1" xfId="0" applyFont="1" applyFill="1" applyBorder="1" applyAlignment="1"/>
    <xf numFmtId="0" fontId="0" fillId="5" borderId="1" xfId="0" applyFill="1" applyBorder="1"/>
    <xf numFmtId="0" fontId="0" fillId="0" borderId="5" xfId="0" applyBorder="1"/>
    <xf numFmtId="0" fontId="0" fillId="0" borderId="6" xfId="0" applyBorder="1"/>
    <xf numFmtId="0" fontId="0" fillId="5" borderId="6" xfId="0" applyFill="1" applyBorder="1"/>
    <xf numFmtId="0" fontId="0" fillId="5" borderId="5" xfId="0" applyFill="1" applyBorder="1"/>
    <xf numFmtId="0" fontId="1" fillId="0" borderId="0" xfId="0" applyFont="1" applyFill="1" applyBorder="1" applyAlignment="1">
      <alignment horizontal="left" vertical="top"/>
    </xf>
    <xf numFmtId="0" fontId="0" fillId="0" borderId="0" xfId="0" applyFill="1" applyBorder="1"/>
    <xf numFmtId="0" fontId="2" fillId="6" borderId="1" xfId="0" applyFont="1" applyFill="1" applyBorder="1" applyAlignment="1">
      <alignment horizontal="center" vertical="center"/>
    </xf>
    <xf numFmtId="0" fontId="0" fillId="4" borderId="0" xfId="0" applyFill="1"/>
    <xf numFmtId="0" fontId="0" fillId="4" borderId="1" xfId="0" applyFill="1" applyBorder="1"/>
    <xf numFmtId="0" fontId="2" fillId="3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6" borderId="10" xfId="0" applyFont="1" applyFill="1" applyBorder="1" applyAlignment="1">
      <alignment vertical="center"/>
    </xf>
    <xf numFmtId="0" fontId="5" fillId="4" borderId="11" xfId="0" applyFont="1" applyFill="1" applyBorder="1" applyAlignment="1">
      <alignment vertical="center"/>
    </xf>
    <xf numFmtId="0" fontId="5" fillId="6" borderId="2" xfId="0" applyFont="1" applyFill="1" applyBorder="1" applyAlignment="1">
      <alignment vertical="center"/>
    </xf>
    <xf numFmtId="0" fontId="5" fillId="6" borderId="1" xfId="0" applyFont="1" applyFill="1" applyBorder="1" applyAlignment="1">
      <alignment vertical="center"/>
    </xf>
    <xf numFmtId="0" fontId="5" fillId="6" borderId="11" xfId="0" applyFont="1" applyFill="1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167" fontId="1" fillId="2" borderId="1" xfId="0" applyNumberFormat="1" applyFont="1" applyFill="1" applyBorder="1" applyAlignment="1">
      <alignment horizontal="right" vertical="center"/>
    </xf>
    <xf numFmtId="2" fontId="5" fillId="6" borderId="1" xfId="0" applyNumberFormat="1" applyFont="1" applyFill="1" applyBorder="1" applyAlignment="1">
      <alignment vertical="center"/>
    </xf>
    <xf numFmtId="167" fontId="1" fillId="0" borderId="1" xfId="0" applyNumberFormat="1" applyFont="1" applyBorder="1" applyAlignment="1">
      <alignment horizontal="right" vertical="center"/>
    </xf>
    <xf numFmtId="167" fontId="1" fillId="0" borderId="1" xfId="0" applyNumberFormat="1" applyFont="1" applyFill="1" applyBorder="1" applyAlignment="1">
      <alignment horizontal="right" vertical="center"/>
    </xf>
    <xf numFmtId="167" fontId="0" fillId="0" borderId="10" xfId="0" applyNumberFormat="1" applyBorder="1" applyAlignment="1">
      <alignment vertical="center"/>
    </xf>
    <xf numFmtId="0" fontId="0" fillId="4" borderId="1" xfId="0" applyFill="1" applyBorder="1" applyAlignment="1">
      <alignment vertical="center"/>
    </xf>
    <xf numFmtId="167" fontId="0" fillId="0" borderId="1" xfId="0" applyNumberFormat="1" applyBorder="1" applyAlignment="1">
      <alignment vertical="center"/>
    </xf>
    <xf numFmtId="0" fontId="0" fillId="4" borderId="11" xfId="0" applyFill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10" xfId="0" applyFont="1" applyBorder="1" applyAlignment="1">
      <alignment vertical="center"/>
    </xf>
    <xf numFmtId="165" fontId="4" fillId="0" borderId="1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vertical="center"/>
    </xf>
    <xf numFmtId="165" fontId="0" fillId="0" borderId="11" xfId="0" applyNumberFormat="1" applyBorder="1" applyAlignment="1">
      <alignment vertical="center"/>
    </xf>
    <xf numFmtId="165" fontId="1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167" fontId="0" fillId="0" borderId="12" xfId="0" applyNumberFormat="1" applyBorder="1" applyAlignment="1">
      <alignment vertical="center"/>
    </xf>
    <xf numFmtId="0" fontId="0" fillId="4" borderId="13" xfId="0" applyFill="1" applyBorder="1" applyAlignment="1">
      <alignment vertical="center"/>
    </xf>
    <xf numFmtId="167" fontId="0" fillId="0" borderId="13" xfId="0" applyNumberFormat="1" applyBorder="1" applyAlignment="1">
      <alignment vertical="center"/>
    </xf>
    <xf numFmtId="0" fontId="0" fillId="4" borderId="14" xfId="0" applyFill="1" applyBorder="1" applyAlignment="1">
      <alignment vertical="center"/>
    </xf>
    <xf numFmtId="0" fontId="0" fillId="0" borderId="12" xfId="0" applyBorder="1" applyAlignment="1">
      <alignment vertical="center"/>
    </xf>
    <xf numFmtId="165" fontId="1" fillId="0" borderId="13" xfId="0" applyNumberFormat="1" applyFont="1" applyBorder="1" applyAlignment="1">
      <alignment horizontal="right" vertical="center"/>
    </xf>
    <xf numFmtId="0" fontId="0" fillId="0" borderId="13" xfId="0" applyBorder="1" applyAlignment="1">
      <alignment vertical="center"/>
    </xf>
    <xf numFmtId="165" fontId="0" fillId="0" borderId="14" xfId="0" applyNumberFormat="1" applyBorder="1" applyAlignment="1">
      <alignment vertical="center"/>
    </xf>
    <xf numFmtId="0" fontId="0" fillId="4" borderId="0" xfId="0" applyFill="1" applyAlignment="1">
      <alignment vertical="center"/>
    </xf>
    <xf numFmtId="0" fontId="1" fillId="0" borderId="4" xfId="0" applyFont="1" applyFill="1" applyBorder="1" applyAlignment="1">
      <alignment horizontal="left" vertical="top"/>
    </xf>
    <xf numFmtId="0" fontId="1" fillId="0" borderId="18" xfId="0" applyFont="1" applyFill="1" applyBorder="1" applyAlignment="1">
      <alignment horizontal="left" vertical="top"/>
    </xf>
    <xf numFmtId="165" fontId="0" fillId="0" borderId="19" xfId="0" applyNumberFormat="1" applyBorder="1"/>
    <xf numFmtId="165" fontId="0" fillId="0" borderId="5" xfId="0" applyNumberFormat="1" applyBorder="1"/>
    <xf numFmtId="0" fontId="2" fillId="4" borderId="15" xfId="0" applyFont="1" applyFill="1" applyBorder="1" applyAlignment="1">
      <alignment horizontal="center" vertical="center"/>
    </xf>
    <xf numFmtId="0" fontId="3" fillId="0" borderId="22" xfId="0" applyFont="1" applyBorder="1"/>
    <xf numFmtId="0" fontId="1" fillId="0" borderId="12" xfId="0" applyFont="1" applyBorder="1" applyAlignment="1">
      <alignment horizontal="left" vertical="top"/>
    </xf>
    <xf numFmtId="0" fontId="1" fillId="4" borderId="13" xfId="0" applyFont="1" applyFill="1" applyBorder="1" applyAlignment="1">
      <alignment horizontal="left" vertical="top"/>
    </xf>
    <xf numFmtId="0" fontId="1" fillId="0" borderId="13" xfId="0" applyFont="1" applyBorder="1" applyAlignment="1">
      <alignment horizontal="left" vertical="top"/>
    </xf>
    <xf numFmtId="0" fontId="1" fillId="4" borderId="14" xfId="0" applyFont="1" applyFill="1" applyBorder="1" applyAlignment="1">
      <alignment horizontal="left" vertical="top"/>
    </xf>
    <xf numFmtId="0" fontId="1" fillId="4" borderId="20" xfId="0" applyFont="1" applyFill="1" applyBorder="1" applyAlignment="1">
      <alignment horizontal="left" vertical="top"/>
    </xf>
    <xf numFmtId="0" fontId="0" fillId="4" borderId="5" xfId="0" applyFill="1" applyBorder="1"/>
    <xf numFmtId="2" fontId="0" fillId="4" borderId="0" xfId="0" applyNumberFormat="1" applyFill="1"/>
    <xf numFmtId="168" fontId="0" fillId="4" borderId="1" xfId="0" applyNumberFormat="1" applyFill="1" applyBorder="1"/>
    <xf numFmtId="165" fontId="0" fillId="4" borderId="5" xfId="0" applyNumberFormat="1" applyFill="1" applyBorder="1"/>
    <xf numFmtId="165" fontId="0" fillId="4" borderId="1" xfId="0" applyNumberFormat="1" applyFill="1" applyBorder="1"/>
    <xf numFmtId="165" fontId="1" fillId="0" borderId="19" xfId="0" applyNumberFormat="1" applyFont="1" applyFill="1" applyBorder="1" applyAlignment="1">
      <alignment horizontal="right" vertical="top"/>
    </xf>
    <xf numFmtId="165" fontId="1" fillId="4" borderId="5" xfId="0" applyNumberFormat="1" applyFont="1" applyFill="1" applyBorder="1" applyAlignment="1">
      <alignment horizontal="right" vertical="top"/>
    </xf>
    <xf numFmtId="165" fontId="5" fillId="0" borderId="5" xfId="0" applyNumberFormat="1" applyFont="1" applyBorder="1"/>
    <xf numFmtId="165" fontId="5" fillId="4" borderId="5" xfId="0" applyNumberFormat="1" applyFont="1" applyFill="1" applyBorder="1"/>
    <xf numFmtId="165" fontId="1" fillId="0" borderId="5" xfId="0" applyNumberFormat="1" applyFont="1" applyFill="1" applyBorder="1" applyAlignment="1">
      <alignment horizontal="left" vertical="top"/>
    </xf>
    <xf numFmtId="165" fontId="1" fillId="4" borderId="21" xfId="0" applyNumberFormat="1" applyFont="1" applyFill="1" applyBorder="1" applyAlignment="1">
      <alignment horizontal="left" vertical="top"/>
    </xf>
    <xf numFmtId="165" fontId="5" fillId="0" borderId="19" xfId="0" applyNumberFormat="1" applyFont="1" applyBorder="1"/>
    <xf numFmtId="165" fontId="5" fillId="0" borderId="1" xfId="0" applyNumberFormat="1" applyFont="1" applyBorder="1"/>
    <xf numFmtId="165" fontId="5" fillId="4" borderId="1" xfId="0" applyNumberFormat="1" applyFont="1" applyFill="1" applyBorder="1"/>
    <xf numFmtId="165" fontId="1" fillId="0" borderId="1" xfId="0" applyNumberFormat="1" applyFont="1" applyFill="1" applyBorder="1" applyAlignment="1">
      <alignment horizontal="left" vertical="top"/>
    </xf>
    <xf numFmtId="165" fontId="1" fillId="4" borderId="11" xfId="0" applyNumberFormat="1" applyFont="1" applyFill="1" applyBorder="1" applyAlignment="1">
      <alignment horizontal="left" vertical="top"/>
    </xf>
    <xf numFmtId="165" fontId="5" fillId="0" borderId="13" xfId="0" applyNumberFormat="1" applyFont="1" applyBorder="1"/>
    <xf numFmtId="165" fontId="5" fillId="4" borderId="13" xfId="0" applyNumberFormat="1" applyFont="1" applyFill="1" applyBorder="1"/>
    <xf numFmtId="165" fontId="1" fillId="0" borderId="13" xfId="0" applyNumberFormat="1" applyFont="1" applyFill="1" applyBorder="1" applyAlignment="1">
      <alignment horizontal="left" vertical="top"/>
    </xf>
    <xf numFmtId="165" fontId="1" fillId="4" borderId="14" xfId="0" applyNumberFormat="1" applyFont="1" applyFill="1" applyBorder="1" applyAlignment="1">
      <alignment horizontal="left" vertical="top"/>
    </xf>
    <xf numFmtId="0" fontId="0" fillId="0" borderId="0" xfId="0" applyFill="1"/>
    <xf numFmtId="0" fontId="3" fillId="0" borderId="0" xfId="0" applyFont="1" applyFill="1"/>
    <xf numFmtId="0" fontId="0" fillId="0" borderId="0" xfId="0" applyBorder="1"/>
    <xf numFmtId="165" fontId="0" fillId="0" borderId="1" xfId="0" applyNumberFormat="1" applyFont="1" applyFill="1" applyBorder="1"/>
    <xf numFmtId="0" fontId="0" fillId="4" borderId="1" xfId="0" applyFont="1" applyFill="1" applyBorder="1"/>
    <xf numFmtId="0" fontId="0" fillId="4" borderId="0" xfId="0" applyFill="1" applyBorder="1"/>
    <xf numFmtId="165" fontId="0" fillId="4" borderId="1" xfId="0" applyNumberFormat="1" applyFont="1" applyFill="1" applyBorder="1"/>
    <xf numFmtId="0" fontId="0" fillId="4" borderId="1" xfId="0" applyFont="1" applyFill="1" applyBorder="1" applyAlignment="1"/>
    <xf numFmtId="0" fontId="0" fillId="0" borderId="5" xfId="0" applyFont="1" applyFill="1" applyBorder="1" applyAlignment="1"/>
    <xf numFmtId="0" fontId="0" fillId="4" borderId="5" xfId="0" applyFont="1" applyFill="1" applyBorder="1" applyAlignment="1"/>
    <xf numFmtId="170" fontId="0" fillId="4" borderId="1" xfId="0" applyNumberFormat="1" applyFont="1" applyFill="1" applyBorder="1"/>
    <xf numFmtId="2" fontId="0" fillId="0" borderId="6" xfId="0" applyNumberFormat="1" applyBorder="1"/>
    <xf numFmtId="169" fontId="0" fillId="0" borderId="0" xfId="0" applyNumberFormat="1"/>
    <xf numFmtId="0" fontId="8" fillId="4" borderId="1" xfId="0" applyFont="1" applyFill="1" applyBorder="1"/>
    <xf numFmtId="166" fontId="0" fillId="4" borderId="0" xfId="0" applyNumberFormat="1" applyFill="1"/>
    <xf numFmtId="165" fontId="0" fillId="5" borderId="1" xfId="0" applyNumberFormat="1" applyFill="1" applyBorder="1"/>
    <xf numFmtId="0" fontId="2" fillId="3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3" fillId="4" borderId="15" xfId="0" applyFont="1" applyFill="1" applyBorder="1" applyAlignment="1">
      <alignment horizontal="center"/>
    </xf>
    <xf numFmtId="0" fontId="3" fillId="4" borderId="17" xfId="0" applyFont="1" applyFill="1" applyBorder="1" applyAlignment="1">
      <alignment horizontal="center"/>
    </xf>
    <xf numFmtId="0" fontId="3" fillId="4" borderId="16" xfId="0" applyFont="1" applyFill="1" applyBorder="1" applyAlignment="1">
      <alignment horizontal="center"/>
    </xf>
    <xf numFmtId="0" fontId="2" fillId="4" borderId="15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5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Sheet1!$D$1</c:f>
              <c:strCache>
                <c:ptCount val="1"/>
                <c:pt idx="0">
                  <c:v>43 -&gt; 43  Ca  [ No Gas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Sheet1!$L$3:$L$8</c:f>
            </c:numRef>
          </c:xVal>
          <c:yVal>
            <c:numRef>
              <c:f>Sheet1!$I$3:$I$8</c:f>
            </c:numRef>
          </c:yVal>
          <c:smooth val="0"/>
          <c:extLst>
            <c:ext xmlns:c16="http://schemas.microsoft.com/office/drawing/2014/chart" uri="{C3380CC4-5D6E-409C-BE32-E72D297353CC}">
              <c16:uniqueId val="{00000000-56F9-4F06-AA39-5056875D9A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6046680"/>
        <c:axId val="586046352"/>
      </c:scatterChart>
      <c:valAx>
        <c:axId val="586046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046352"/>
        <c:crosses val="autoZero"/>
        <c:crossBetween val="midCat"/>
      </c:valAx>
      <c:valAx>
        <c:axId val="586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046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Sheet1!$DH$1</c:f>
              <c:strCache>
                <c:ptCount val="1"/>
                <c:pt idx="0">
                  <c:v>153 -&gt; 153  Eu  [ No Gas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Sheet1!$DP$3:$DP$8</c:f>
              <c:numCache>
                <c:formatCode>0.0</c:formatCode>
                <c:ptCount val="6"/>
                <c:pt idx="0">
                  <c:v>0</c:v>
                </c:pt>
                <c:pt idx="1">
                  <c:v>5.9930433362493832E-2</c:v>
                </c:pt>
                <c:pt idx="2">
                  <c:v>0.12023950787537983</c:v>
                </c:pt>
                <c:pt idx="3">
                  <c:v>0.59879231065480221</c:v>
                </c:pt>
                <c:pt idx="4">
                  <c:v>1.1964359807006801</c:v>
                </c:pt>
                <c:pt idx="5">
                  <c:v>11.976678860329773</c:v>
                </c:pt>
              </c:numCache>
            </c:numRef>
          </c:xVal>
          <c:yVal>
            <c:numRef>
              <c:f>Sheet1!$DM$3:$DM$8</c:f>
              <c:numCache>
                <c:formatCode>0.0</c:formatCode>
                <c:ptCount val="6"/>
                <c:pt idx="0">
                  <c:v>0</c:v>
                </c:pt>
                <c:pt idx="1">
                  <c:v>5059.1339090909096</c:v>
                </c:pt>
                <c:pt idx="2">
                  <c:v>10214.627440866541</c:v>
                </c:pt>
                <c:pt idx="3">
                  <c:v>52125.313445662388</c:v>
                </c:pt>
                <c:pt idx="4">
                  <c:v>103537.59947302894</c:v>
                </c:pt>
                <c:pt idx="5">
                  <c:v>1015258.4054127861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6E-43CE-A1D2-E72022CC50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6046680"/>
        <c:axId val="586046352"/>
      </c:scatterChart>
      <c:valAx>
        <c:axId val="586046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046352"/>
        <c:crosses val="autoZero"/>
        <c:crossBetween val="midCat"/>
      </c:valAx>
      <c:valAx>
        <c:axId val="586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046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Sheet1!$DT$1</c:f>
              <c:strCache>
                <c:ptCount val="1"/>
                <c:pt idx="0">
                  <c:v>208 -&gt; 208  Pb  [ No Gas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Sheet1!$EB$3:$EB$8</c:f>
              <c:numCache>
                <c:formatCode>0.0</c:formatCode>
                <c:ptCount val="6"/>
                <c:pt idx="0">
                  <c:v>0</c:v>
                </c:pt>
                <c:pt idx="1">
                  <c:v>0.5845764077961757</c:v>
                </c:pt>
                <c:pt idx="2">
                  <c:v>1.1728461758956428</c:v>
                </c:pt>
                <c:pt idx="3">
                  <c:v>5.8407696780918146</c:v>
                </c:pt>
                <c:pt idx="4">
                  <c:v>11.670335228942426</c:v>
                </c:pt>
                <c:pt idx="5">
                  <c:v>116.82351541081259</c:v>
                </c:pt>
              </c:numCache>
            </c:numRef>
          </c:xVal>
          <c:yVal>
            <c:numRef>
              <c:f>Sheet1!$DY$3:$DY$8</c:f>
              <c:numCache>
                <c:formatCode>0.0</c:formatCode>
                <c:ptCount val="6"/>
                <c:pt idx="0">
                  <c:v>0</c:v>
                </c:pt>
                <c:pt idx="1">
                  <c:v>34305.921499999997</c:v>
                </c:pt>
                <c:pt idx="2">
                  <c:v>70692.365660141266</c:v>
                </c:pt>
                <c:pt idx="3">
                  <c:v>342563.7462955931</c:v>
                </c:pt>
                <c:pt idx="4">
                  <c:v>676452.23098958656</c:v>
                </c:pt>
                <c:pt idx="5">
                  <c:v>6548904.7315622969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90-4BB2-96E5-9F0BDD5659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6046680"/>
        <c:axId val="586046352"/>
      </c:scatterChart>
      <c:valAx>
        <c:axId val="586046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046352"/>
        <c:crosses val="autoZero"/>
        <c:crossBetween val="midCat"/>
      </c:valAx>
      <c:valAx>
        <c:axId val="586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046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Sheet1!$EF$1</c:f>
              <c:strCache>
                <c:ptCount val="1"/>
                <c:pt idx="0">
                  <c:v>238 -&gt; 238  U  [ No Gas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Sheet1!$EN$3:$EN$8</c:f>
              <c:numCache>
                <c:formatCode>0.0</c:formatCode>
                <c:ptCount val="6"/>
                <c:pt idx="0">
                  <c:v>0</c:v>
                </c:pt>
                <c:pt idx="1">
                  <c:v>5.8806919653026965E-2</c:v>
                </c:pt>
                <c:pt idx="2">
                  <c:v>0.11798538208422409</c:v>
                </c:pt>
                <c:pt idx="3">
                  <c:v>0.58756677243660149</c:v>
                </c:pt>
                <c:pt idx="4">
                  <c:v>1.17400643778905</c:v>
                </c:pt>
                <c:pt idx="5">
                  <c:v>11.752152486357588</c:v>
                </c:pt>
              </c:numCache>
            </c:numRef>
          </c:xVal>
          <c:yVal>
            <c:numRef>
              <c:f>Sheet1!$EK$3:$EK$8</c:f>
              <c:numCache>
                <c:formatCode>0.0</c:formatCode>
                <c:ptCount val="6"/>
                <c:pt idx="0">
                  <c:v>0</c:v>
                </c:pt>
                <c:pt idx="1">
                  <c:v>6321.3619545454549</c:v>
                </c:pt>
                <c:pt idx="2">
                  <c:v>12810.525783749574</c:v>
                </c:pt>
                <c:pt idx="3">
                  <c:v>62985.230054056134</c:v>
                </c:pt>
                <c:pt idx="4">
                  <c:v>121819.29925293606</c:v>
                </c:pt>
                <c:pt idx="5">
                  <c:v>1192477.1633454354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92-484F-90BB-2A124DC31B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6046680"/>
        <c:axId val="586046352"/>
      </c:scatterChart>
      <c:valAx>
        <c:axId val="586046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046352"/>
        <c:crosses val="autoZero"/>
        <c:crossBetween val="midCat"/>
      </c:valAx>
      <c:valAx>
        <c:axId val="586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046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Calculations!$A$61</c:f>
              <c:strCache>
                <c:ptCount val="1"/>
                <c:pt idx="0">
                  <c:v>Fe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Calculations!$D$63:$D$68</c:f>
              <c:numCache>
                <c:formatCode>General</c:formatCode>
                <c:ptCount val="6"/>
                <c:pt idx="0">
                  <c:v>0</c:v>
                </c:pt>
                <c:pt idx="1">
                  <c:v>0.60978269982721978</c:v>
                </c:pt>
                <c:pt idx="2">
                  <c:v>1.2234180135935926</c:v>
                </c:pt>
                <c:pt idx="3">
                  <c:v>6.0926172453706204</c:v>
                </c:pt>
                <c:pt idx="4">
                  <c:v>12.173547253851018</c:v>
                </c:pt>
                <c:pt idx="5">
                  <c:v>121.86081696158753</c:v>
                </c:pt>
              </c:numCache>
            </c:numRef>
          </c:xVal>
          <c:yVal>
            <c:numRef>
              <c:f>Calculations!$B$63:$B$68</c:f>
              <c:numCache>
                <c:formatCode>0.00</c:formatCode>
                <c:ptCount val="6"/>
                <c:pt idx="0">
                  <c:v>0</c:v>
                </c:pt>
                <c:pt idx="1">
                  <c:v>-28176.845499999999</c:v>
                </c:pt>
                <c:pt idx="2">
                  <c:v>-19831.056329262225</c:v>
                </c:pt>
                <c:pt idx="3">
                  <c:v>85226.760649789401</c:v>
                </c:pt>
                <c:pt idx="4">
                  <c:v>210242.17494684813</c:v>
                </c:pt>
                <c:pt idx="5">
                  <c:v>2507775.2953526736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915-4552-A10F-5C7839C324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4023616"/>
        <c:axId val="274023944"/>
      </c:scatterChart>
      <c:valAx>
        <c:axId val="274023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023944"/>
        <c:crosses val="autoZero"/>
        <c:crossBetween val="midCat"/>
      </c:valAx>
      <c:valAx>
        <c:axId val="27402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023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Calculations!$A$71</c:f>
              <c:strCache>
                <c:ptCount val="1"/>
                <c:pt idx="0">
                  <c:v>Co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Calculations!$D$73:$D$78</c:f>
              <c:numCache>
                <c:formatCode>General</c:formatCode>
                <c:ptCount val="6"/>
                <c:pt idx="0">
                  <c:v>0</c:v>
                </c:pt>
                <c:pt idx="1">
                  <c:v>5.879527702391333E-2</c:v>
                </c:pt>
                <c:pt idx="2">
                  <c:v>0.11796202326773546</c:v>
                </c:pt>
                <c:pt idx="3">
                  <c:v>0.58745044561568749</c:v>
                </c:pt>
                <c:pt idx="4">
                  <c:v>1.1737740072925567</c:v>
                </c:pt>
                <c:pt idx="5">
                  <c:v>11.749825788181711</c:v>
                </c:pt>
              </c:numCache>
            </c:numRef>
          </c:xVal>
          <c:yVal>
            <c:numRef>
              <c:f>Calculations!$B$73:$B$78</c:f>
              <c:numCache>
                <c:formatCode>0.00</c:formatCode>
                <c:ptCount val="6"/>
                <c:pt idx="0">
                  <c:v>0</c:v>
                </c:pt>
                <c:pt idx="1">
                  <c:v>6676.982</c:v>
                </c:pt>
                <c:pt idx="2">
                  <c:v>13368.570591654243</c:v>
                </c:pt>
                <c:pt idx="3">
                  <c:v>65794.168604212362</c:v>
                </c:pt>
                <c:pt idx="4">
                  <c:v>130628.33070083549</c:v>
                </c:pt>
                <c:pt idx="5">
                  <c:v>1337175.7890951245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34-41C4-B3D9-6862D45FC4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4023616"/>
        <c:axId val="274023944"/>
      </c:scatterChart>
      <c:valAx>
        <c:axId val="274023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023944"/>
        <c:crosses val="autoZero"/>
        <c:crossBetween val="midCat"/>
      </c:valAx>
      <c:valAx>
        <c:axId val="27402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023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Calculations!$A$81</c:f>
              <c:strCache>
                <c:ptCount val="1"/>
                <c:pt idx="0">
                  <c:v>Ni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Calculations!$D$83:$D$88</c:f>
              <c:numCache>
                <c:formatCode>General</c:formatCode>
                <c:ptCount val="6"/>
                <c:pt idx="0">
                  <c:v>0</c:v>
                </c:pt>
                <c:pt idx="1">
                  <c:v>5.7980292985958096E-2</c:v>
                </c:pt>
                <c:pt idx="2">
                  <c:v>0.11632690611352922</c:v>
                </c:pt>
                <c:pt idx="3">
                  <c:v>0.57930756815170759</c:v>
                </c:pt>
                <c:pt idx="4">
                  <c:v>1.1575038725380062</c:v>
                </c:pt>
                <c:pt idx="5">
                  <c:v>11.58695691587028</c:v>
                </c:pt>
              </c:numCache>
            </c:numRef>
          </c:xVal>
          <c:yVal>
            <c:numRef>
              <c:f>Calculations!$B$83:$B$88</c:f>
              <c:numCache>
                <c:formatCode>0.00</c:formatCode>
                <c:ptCount val="6"/>
                <c:pt idx="0">
                  <c:v>0</c:v>
                </c:pt>
                <c:pt idx="1">
                  <c:v>3333.9479999999999</c:v>
                </c:pt>
                <c:pt idx="2">
                  <c:v>5358.7238752464982</c:v>
                </c:pt>
                <c:pt idx="3">
                  <c:v>17487.626402554666</c:v>
                </c:pt>
                <c:pt idx="4">
                  <c:v>33340.099603181268</c:v>
                </c:pt>
                <c:pt idx="5">
                  <c:v>310535.22715312475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2C-42A7-A0A0-134A595DEC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4023616"/>
        <c:axId val="274023944"/>
      </c:scatterChart>
      <c:valAx>
        <c:axId val="274023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023944"/>
        <c:crosses val="autoZero"/>
        <c:crossBetween val="midCat"/>
      </c:valAx>
      <c:valAx>
        <c:axId val="27402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023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Calculations!$A$91</c:f>
              <c:strCache>
                <c:ptCount val="1"/>
                <c:pt idx="0">
                  <c:v>Sr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Calculations!$D$93:$D$98</c:f>
              <c:numCache>
                <c:formatCode>General</c:formatCode>
                <c:ptCount val="6"/>
                <c:pt idx="0">
                  <c:v>0</c:v>
                </c:pt>
                <c:pt idx="1">
                  <c:v>0.5837905303310047</c:v>
                </c:pt>
                <c:pt idx="2">
                  <c:v>1.1712694557826582</c:v>
                </c:pt>
                <c:pt idx="3">
                  <c:v>5.8329176176801196</c:v>
                </c:pt>
                <c:pt idx="4">
                  <c:v>11.65464617042911</c:v>
                </c:pt>
                <c:pt idx="5">
                  <c:v>116.66646328394086</c:v>
                </c:pt>
              </c:numCache>
            </c:numRef>
          </c:xVal>
          <c:yVal>
            <c:numRef>
              <c:f>Calculations!$B$93:$B$98</c:f>
              <c:numCache>
                <c:formatCode>0.00</c:formatCode>
                <c:ptCount val="6"/>
                <c:pt idx="0">
                  <c:v>0</c:v>
                </c:pt>
                <c:pt idx="1">
                  <c:v>77999.838000000003</c:v>
                </c:pt>
                <c:pt idx="2">
                  <c:v>152844.55834926854</c:v>
                </c:pt>
                <c:pt idx="3">
                  <c:v>760698.05998398433</c:v>
                </c:pt>
                <c:pt idx="4">
                  <c:v>1524281.5927742394</c:v>
                </c:pt>
                <c:pt idx="5">
                  <c:v>14839843.961117484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72-4164-A474-31308A0AA8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4023616"/>
        <c:axId val="274023944"/>
      </c:scatterChart>
      <c:valAx>
        <c:axId val="274023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023944"/>
        <c:crosses val="autoZero"/>
        <c:crossBetween val="midCat"/>
      </c:valAx>
      <c:valAx>
        <c:axId val="27402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023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Calculations!$A$100</c:f>
              <c:strCache>
                <c:ptCount val="1"/>
                <c:pt idx="0">
                  <c:v>Cs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Calculations!$D$102:$D$107</c:f>
              <c:numCache>
                <c:formatCode>General</c:formatCode>
                <c:ptCount val="6"/>
                <c:pt idx="0">
                  <c:v>0</c:v>
                </c:pt>
                <c:pt idx="1">
                  <c:v>5.6903349792945812E-2</c:v>
                </c:pt>
                <c:pt idx="2">
                  <c:v>0.11416621558832811</c:v>
                </c:pt>
                <c:pt idx="3">
                  <c:v>0.56854733721716288</c:v>
                </c:pt>
                <c:pt idx="4">
                  <c:v>1.1360040516123504</c:v>
                </c:pt>
                <c:pt idx="5">
                  <c:v>11.371737334601606</c:v>
                </c:pt>
              </c:numCache>
            </c:numRef>
          </c:xVal>
          <c:yVal>
            <c:numRef>
              <c:f>Calculations!$B$102:$B$107</c:f>
              <c:numCache>
                <c:formatCode>0.00</c:formatCode>
                <c:ptCount val="6"/>
                <c:pt idx="0">
                  <c:v>0</c:v>
                </c:pt>
                <c:pt idx="1">
                  <c:v>8172.4349999999995</c:v>
                </c:pt>
                <c:pt idx="2">
                  <c:v>16539.853783998653</c:v>
                </c:pt>
                <c:pt idx="3">
                  <c:v>80409.310619981508</c:v>
                </c:pt>
                <c:pt idx="4">
                  <c:v>158510.46186921358</c:v>
                </c:pt>
                <c:pt idx="5">
                  <c:v>1622672.1588751317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33-45C2-BF12-4AC4738D25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4023616"/>
        <c:axId val="274023944"/>
      </c:scatterChart>
      <c:valAx>
        <c:axId val="274023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023944"/>
        <c:crosses val="autoZero"/>
        <c:crossBetween val="midCat"/>
      </c:valAx>
      <c:valAx>
        <c:axId val="27402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023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562671082423711E-2"/>
          <c:y val="0.27023679417122043"/>
          <c:w val="0.91562903134962204"/>
          <c:h val="0.64961748633879779"/>
        </c:manualLayout>
      </c:layout>
      <c:scatterChart>
        <c:scatterStyle val="lineMarker"/>
        <c:varyColors val="0"/>
        <c:ser>
          <c:idx val="0"/>
          <c:order val="0"/>
          <c:tx>
            <c:strRef>
              <c:f>Calculations!$A$109</c:f>
              <c:strCache>
                <c:ptCount val="1"/>
                <c:pt idx="0">
                  <c:v>Eu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Calculations!$D$111:$D$116</c:f>
              <c:numCache>
                <c:formatCode>General</c:formatCode>
                <c:ptCount val="6"/>
                <c:pt idx="0">
                  <c:v>0</c:v>
                </c:pt>
                <c:pt idx="1">
                  <c:v>5.9930433362493832E-2</c:v>
                </c:pt>
                <c:pt idx="2">
                  <c:v>0.12023950787537983</c:v>
                </c:pt>
                <c:pt idx="3">
                  <c:v>0.59879231065480221</c:v>
                </c:pt>
                <c:pt idx="4">
                  <c:v>1.1964359807006801</c:v>
                </c:pt>
                <c:pt idx="5">
                  <c:v>11.976678860329773</c:v>
                </c:pt>
              </c:numCache>
            </c:numRef>
          </c:xVal>
          <c:yVal>
            <c:numRef>
              <c:f>Calculations!$B$111:$B$116</c:f>
              <c:numCache>
                <c:formatCode>0.00</c:formatCode>
                <c:ptCount val="6"/>
                <c:pt idx="0">
                  <c:v>0</c:v>
                </c:pt>
                <c:pt idx="1">
                  <c:v>5067.5310000000009</c:v>
                </c:pt>
                <c:pt idx="2">
                  <c:v>10116.948742151753</c:v>
                </c:pt>
                <c:pt idx="3">
                  <c:v>51794.133283626499</c:v>
                </c:pt>
                <c:pt idx="4">
                  <c:v>103705.72292924112</c:v>
                </c:pt>
                <c:pt idx="5">
                  <c:v>1039584.5022784513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8D-4D87-8195-350C44352C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4023616"/>
        <c:axId val="274023944"/>
      </c:scatterChart>
      <c:valAx>
        <c:axId val="274023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023944"/>
        <c:crosses val="autoZero"/>
        <c:crossBetween val="midCat"/>
      </c:valAx>
      <c:valAx>
        <c:axId val="27402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023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Calculations!$A$118</c:f>
              <c:strCache>
                <c:ptCount val="1"/>
                <c:pt idx="0">
                  <c:v>Pb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Calculations!$D$120:$D$125</c:f>
              <c:numCache>
                <c:formatCode>General</c:formatCode>
                <c:ptCount val="6"/>
                <c:pt idx="0">
                  <c:v>0</c:v>
                </c:pt>
                <c:pt idx="1">
                  <c:v>0.5845764077961757</c:v>
                </c:pt>
                <c:pt idx="2">
                  <c:v>1.1728461758956428</c:v>
                </c:pt>
                <c:pt idx="3">
                  <c:v>5.8407696780918146</c:v>
                </c:pt>
                <c:pt idx="4">
                  <c:v>11.670335228942426</c:v>
                </c:pt>
                <c:pt idx="5">
                  <c:v>116.82351541081259</c:v>
                </c:pt>
              </c:numCache>
            </c:numRef>
          </c:xVal>
          <c:yVal>
            <c:numRef>
              <c:f>Calculations!$B$120:$B$125</c:f>
              <c:numCache>
                <c:formatCode>0.00</c:formatCode>
                <c:ptCount val="6"/>
                <c:pt idx="0">
                  <c:v>0</c:v>
                </c:pt>
                <c:pt idx="1">
                  <c:v>32623.748499999998</c:v>
                </c:pt>
                <c:pt idx="2">
                  <c:v>68291.446559162039</c:v>
                </c:pt>
                <c:pt idx="3">
                  <c:v>338610.5817852511</c:v>
                </c:pt>
                <c:pt idx="4">
                  <c:v>675649.02440604568</c:v>
                </c:pt>
                <c:pt idx="5">
                  <c:v>6703316.6099944552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92-4747-9A0A-823B3A4D44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4023616"/>
        <c:axId val="274023944"/>
      </c:scatterChart>
      <c:valAx>
        <c:axId val="274023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023944"/>
        <c:crosses val="autoZero"/>
        <c:crossBetween val="midCat"/>
      </c:valAx>
      <c:valAx>
        <c:axId val="27402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023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Sheet1!$P$1</c:f>
              <c:strCache>
                <c:ptCount val="1"/>
                <c:pt idx="0">
                  <c:v>44 -&gt; 44  Ca  [ No Gas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Sheet1!$X$3:$X$8</c:f>
            </c:numRef>
          </c:xVal>
          <c:yVal>
            <c:numRef>
              <c:f>Sheet1!$U$3:$U$8</c:f>
            </c:numRef>
          </c:yVal>
          <c:smooth val="0"/>
          <c:extLst>
            <c:ext xmlns:c16="http://schemas.microsoft.com/office/drawing/2014/chart" uri="{C3380CC4-5D6E-409C-BE32-E72D297353CC}">
              <c16:uniqueId val="{00000000-74E7-49BD-B445-51F52474A5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6046680"/>
        <c:axId val="586046352"/>
      </c:scatterChart>
      <c:valAx>
        <c:axId val="586046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046352"/>
        <c:crosses val="autoZero"/>
        <c:crossBetween val="midCat"/>
      </c:valAx>
      <c:valAx>
        <c:axId val="586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046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Calculations!$A$127</c:f>
              <c:strCache>
                <c:ptCount val="1"/>
                <c:pt idx="0">
                  <c:v>U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Calculations!$D$129:$D$134</c:f>
              <c:numCache>
                <c:formatCode>General</c:formatCode>
                <c:ptCount val="6"/>
                <c:pt idx="0">
                  <c:v>0</c:v>
                </c:pt>
                <c:pt idx="1">
                  <c:v>5.8806919653026965E-2</c:v>
                </c:pt>
                <c:pt idx="2">
                  <c:v>0.11798538208422409</c:v>
                </c:pt>
                <c:pt idx="3">
                  <c:v>0.58756677243660149</c:v>
                </c:pt>
                <c:pt idx="4">
                  <c:v>1.17400643778905</c:v>
                </c:pt>
                <c:pt idx="5">
                  <c:v>11.752152486357588</c:v>
                </c:pt>
              </c:numCache>
            </c:numRef>
          </c:xVal>
          <c:yVal>
            <c:numRef>
              <c:f>Calculations!$B$129:$B$134</c:f>
              <c:numCache>
                <c:formatCode>0.00</c:formatCode>
                <c:ptCount val="6"/>
                <c:pt idx="0">
                  <c:v>0</c:v>
                </c:pt>
                <c:pt idx="1">
                  <c:v>6316.0155000000004</c:v>
                </c:pt>
                <c:pt idx="2">
                  <c:v>12669.426971829967</c:v>
                </c:pt>
                <c:pt idx="3">
                  <c:v>62554.870588577476</c:v>
                </c:pt>
                <c:pt idx="4">
                  <c:v>121982.610880382</c:v>
                </c:pt>
                <c:pt idx="5">
                  <c:v>1221035.6368383297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F9-48CA-86C7-530EAD4D47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4023616"/>
        <c:axId val="274023944"/>
      </c:scatterChart>
      <c:valAx>
        <c:axId val="274023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023944"/>
        <c:crosses val="autoZero"/>
        <c:crossBetween val="midCat"/>
      </c:valAx>
      <c:valAx>
        <c:axId val="27402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023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Sheet1!$AB$1</c:f>
              <c:strCache>
                <c:ptCount val="1"/>
                <c:pt idx="0">
                  <c:v>56 -&gt; 56  Fe  [ No Gas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Sheet1!$AJ$3:$AJ$8</c:f>
            </c:numRef>
          </c:xVal>
          <c:yVal>
            <c:numRef>
              <c:f>Sheet1!$AG$3:$AG$8</c:f>
            </c:numRef>
          </c:yVal>
          <c:smooth val="0"/>
          <c:extLst>
            <c:ext xmlns:c16="http://schemas.microsoft.com/office/drawing/2014/chart" uri="{C3380CC4-5D6E-409C-BE32-E72D297353CC}">
              <c16:uniqueId val="{00000000-B1B2-4BBF-97A3-3BEA73348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6046680"/>
        <c:axId val="586046352"/>
      </c:scatterChart>
      <c:valAx>
        <c:axId val="586046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046352"/>
        <c:crosses val="autoZero"/>
        <c:crossBetween val="midCat"/>
      </c:valAx>
      <c:valAx>
        <c:axId val="586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046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Sheet1!$AN$1</c:f>
              <c:strCache>
                <c:ptCount val="1"/>
                <c:pt idx="0">
                  <c:v>56 -&gt; 56  Fe  [ MSMS O2 ]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Sheet1!$AV$3:$AV$8</c:f>
            </c:numRef>
          </c:xVal>
          <c:yVal>
            <c:numRef>
              <c:f>Sheet1!$AS$3:$AS$8</c:f>
            </c:numRef>
          </c:yVal>
          <c:smooth val="0"/>
          <c:extLst>
            <c:ext xmlns:c16="http://schemas.microsoft.com/office/drawing/2014/chart" uri="{C3380CC4-5D6E-409C-BE32-E72D297353CC}">
              <c16:uniqueId val="{00000000-8DBA-48EA-878C-EDF273ABF9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6046680"/>
        <c:axId val="586046352"/>
      </c:scatterChart>
      <c:valAx>
        <c:axId val="586046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046352"/>
        <c:crosses val="autoZero"/>
        <c:crossBetween val="midCat"/>
      </c:valAx>
      <c:valAx>
        <c:axId val="586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046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Sheet1!$AZ$1</c:f>
              <c:strCache>
                <c:ptCount val="1"/>
                <c:pt idx="0">
                  <c:v>56 -&gt; 72  Fe  [ MSMS O2 ]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Sheet1!$BH$3:$BH$8</c:f>
              <c:numCache>
                <c:formatCode>0.0</c:formatCode>
                <c:ptCount val="6"/>
                <c:pt idx="0">
                  <c:v>0</c:v>
                </c:pt>
                <c:pt idx="1">
                  <c:v>0.60978269982721978</c:v>
                </c:pt>
                <c:pt idx="2">
                  <c:v>1.2234180135935926</c:v>
                </c:pt>
                <c:pt idx="3">
                  <c:v>6.0926172453706204</c:v>
                </c:pt>
                <c:pt idx="4">
                  <c:v>12.173547253851018</c:v>
                </c:pt>
                <c:pt idx="5">
                  <c:v>121.86081696158753</c:v>
                </c:pt>
              </c:numCache>
            </c:numRef>
          </c:xVal>
          <c:yVal>
            <c:numRef>
              <c:f>Sheet1!$BE$3:$BE$8</c:f>
              <c:numCache>
                <c:formatCode>0.0</c:formatCode>
                <c:ptCount val="6"/>
                <c:pt idx="0">
                  <c:v>0</c:v>
                </c:pt>
                <c:pt idx="1">
                  <c:v>21019.289045454545</c:v>
                </c:pt>
                <c:pt idx="2">
                  <c:v>29406.210085947787</c:v>
                </c:pt>
                <c:pt idx="3">
                  <c:v>134480.16321611108</c:v>
                </c:pt>
                <c:pt idx="4">
                  <c:v>257911.2451526529</c:v>
                </c:pt>
                <c:pt idx="5">
                  <c:v>2482541.0654764194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43B-4155-96AC-4D6D9844DE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6046680"/>
        <c:axId val="586046352"/>
      </c:scatterChart>
      <c:valAx>
        <c:axId val="586046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046352"/>
        <c:crosses val="autoZero"/>
        <c:crossBetween val="midCat"/>
      </c:valAx>
      <c:valAx>
        <c:axId val="586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046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Sheet1!$BL$1</c:f>
              <c:strCache>
                <c:ptCount val="1"/>
                <c:pt idx="0">
                  <c:v>59 -&gt; 59  Co  [ No Gas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Sheet1!$BT$3:$BT$8</c:f>
              <c:numCache>
                <c:formatCode>0.0</c:formatCode>
                <c:ptCount val="6"/>
                <c:pt idx="0">
                  <c:v>0</c:v>
                </c:pt>
                <c:pt idx="1">
                  <c:v>5.879527702391333E-2</c:v>
                </c:pt>
                <c:pt idx="2">
                  <c:v>0.11796202326773546</c:v>
                </c:pt>
                <c:pt idx="3">
                  <c:v>0.58745044561568749</c:v>
                </c:pt>
                <c:pt idx="4">
                  <c:v>1.1737740072925567</c:v>
                </c:pt>
                <c:pt idx="5">
                  <c:v>11.749825788181711</c:v>
                </c:pt>
              </c:numCache>
            </c:numRef>
          </c:xVal>
          <c:yVal>
            <c:numRef>
              <c:f>Sheet1!$BQ$3:$BQ$8</c:f>
              <c:numCache>
                <c:formatCode>0.0</c:formatCode>
                <c:ptCount val="6"/>
                <c:pt idx="0">
                  <c:v>0</c:v>
                </c:pt>
                <c:pt idx="1">
                  <c:v>6872.5490681818183</c:v>
                </c:pt>
                <c:pt idx="2">
                  <c:v>13715.984825851423</c:v>
                </c:pt>
                <c:pt idx="3">
                  <c:v>66452.109721249348</c:v>
                </c:pt>
                <c:pt idx="4">
                  <c:v>130667.49576553034</c:v>
                </c:pt>
                <c:pt idx="5">
                  <c:v>1306093.5415515685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02-4F05-AF43-2999193195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6046680"/>
        <c:axId val="586046352"/>
      </c:scatterChart>
      <c:valAx>
        <c:axId val="586046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046352"/>
        <c:crosses val="autoZero"/>
        <c:crossBetween val="midCat"/>
      </c:valAx>
      <c:valAx>
        <c:axId val="586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046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Sheet1!$BX$1</c:f>
              <c:strCache>
                <c:ptCount val="1"/>
                <c:pt idx="0">
                  <c:v>60 -&gt; 60  Ni  [ No Gas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Sheet1!$CF$3:$CF$8</c:f>
              <c:numCache>
                <c:formatCode>0.0</c:formatCode>
                <c:ptCount val="6"/>
                <c:pt idx="0">
                  <c:v>0</c:v>
                </c:pt>
                <c:pt idx="1">
                  <c:v>5.7980292985958096E-2</c:v>
                </c:pt>
                <c:pt idx="2">
                  <c:v>0.11632690611352922</c:v>
                </c:pt>
                <c:pt idx="3">
                  <c:v>0.57930756815170759</c:v>
                </c:pt>
                <c:pt idx="4">
                  <c:v>1.1575038725380062</c:v>
                </c:pt>
                <c:pt idx="5">
                  <c:v>11.58695691587028</c:v>
                </c:pt>
              </c:numCache>
            </c:numRef>
          </c:xVal>
          <c:yVal>
            <c:numRef>
              <c:f>Sheet1!$CC$3:$CC$8</c:f>
              <c:numCache>
                <c:formatCode>0.0</c:formatCode>
                <c:ptCount val="6"/>
                <c:pt idx="0">
                  <c:v>0</c:v>
                </c:pt>
                <c:pt idx="1">
                  <c:v>4114.2242499999993</c:v>
                </c:pt>
                <c:pt idx="2">
                  <c:v>6168.892353311523</c:v>
                </c:pt>
                <c:pt idx="3">
                  <c:v>18331.165241461877</c:v>
                </c:pt>
                <c:pt idx="4">
                  <c:v>33953.618348730146</c:v>
                </c:pt>
                <c:pt idx="5">
                  <c:v>303812.95617318252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FE-4075-9457-98ED69A579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6046680"/>
        <c:axId val="586046352"/>
      </c:scatterChart>
      <c:valAx>
        <c:axId val="586046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046352"/>
        <c:crosses val="autoZero"/>
        <c:crossBetween val="midCat"/>
      </c:valAx>
      <c:valAx>
        <c:axId val="586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046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Sheet1!$CJ$1</c:f>
              <c:strCache>
                <c:ptCount val="1"/>
                <c:pt idx="0">
                  <c:v>88 -&gt; 88  Sr  [ No Gas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Sheet1!$CR$3:$CR$8</c:f>
              <c:numCache>
                <c:formatCode>0.0</c:formatCode>
                <c:ptCount val="6"/>
                <c:pt idx="0">
                  <c:v>0</c:v>
                </c:pt>
                <c:pt idx="1">
                  <c:v>0.5837905303310047</c:v>
                </c:pt>
                <c:pt idx="2">
                  <c:v>1.1712694557826582</c:v>
                </c:pt>
                <c:pt idx="3">
                  <c:v>5.8329176176801196</c:v>
                </c:pt>
                <c:pt idx="4">
                  <c:v>11.65464617042911</c:v>
                </c:pt>
                <c:pt idx="5">
                  <c:v>116.66646328394086</c:v>
                </c:pt>
              </c:numCache>
            </c:numRef>
          </c:xVal>
          <c:yVal>
            <c:numRef>
              <c:f>Sheet1!$CO$3:$CO$8</c:f>
              <c:numCache>
                <c:formatCode>0.0</c:formatCode>
                <c:ptCount val="6"/>
                <c:pt idx="0">
                  <c:v>0</c:v>
                </c:pt>
                <c:pt idx="1">
                  <c:v>81254.519454545458</c:v>
                </c:pt>
                <c:pt idx="2">
                  <c:v>157744.82174564546</c:v>
                </c:pt>
                <c:pt idx="3">
                  <c:v>769005.23464263801</c:v>
                </c:pt>
                <c:pt idx="4">
                  <c:v>1525200.0969518591</c:v>
                </c:pt>
                <c:pt idx="5">
                  <c:v>14495705.793484617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FD-4294-B24E-D79A7B65DD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6046680"/>
        <c:axId val="586046352"/>
      </c:scatterChart>
      <c:valAx>
        <c:axId val="586046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046352"/>
        <c:crosses val="autoZero"/>
        <c:crossBetween val="midCat"/>
      </c:valAx>
      <c:valAx>
        <c:axId val="586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046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Sheet1!$CV$1</c:f>
              <c:strCache>
                <c:ptCount val="1"/>
                <c:pt idx="0">
                  <c:v>133 -&gt; 133  Cs  [ No Gas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Sheet1!$DD$3:$DD$8</c:f>
              <c:numCache>
                <c:formatCode>0.0</c:formatCode>
                <c:ptCount val="6"/>
                <c:pt idx="0">
                  <c:v>0</c:v>
                </c:pt>
                <c:pt idx="1">
                  <c:v>5.6903349792945812E-2</c:v>
                </c:pt>
                <c:pt idx="2">
                  <c:v>0.11416621558832811</c:v>
                </c:pt>
                <c:pt idx="3">
                  <c:v>0.56854733721716288</c:v>
                </c:pt>
                <c:pt idx="4">
                  <c:v>1.1360040516123504</c:v>
                </c:pt>
                <c:pt idx="5">
                  <c:v>11.371737334601606</c:v>
                </c:pt>
              </c:numCache>
            </c:numRef>
          </c:xVal>
          <c:yVal>
            <c:numRef>
              <c:f>Sheet1!$DA$3:$DA$8</c:f>
              <c:numCache>
                <c:formatCode>0.0</c:formatCode>
                <c:ptCount val="6"/>
                <c:pt idx="0">
                  <c:v>0</c:v>
                </c:pt>
                <c:pt idx="1">
                  <c:v>8317.8983181818185</c:v>
                </c:pt>
                <c:pt idx="2">
                  <c:v>16861.39844357911</c:v>
                </c:pt>
                <c:pt idx="3">
                  <c:v>81103.268543214508</c:v>
                </c:pt>
                <c:pt idx="4">
                  <c:v>158439.99571252411</c:v>
                </c:pt>
                <c:pt idx="5">
                  <c:v>1584871.6837737267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E4-4805-826E-7D4AA8DCDC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6046680"/>
        <c:axId val="586046352"/>
      </c:scatterChart>
      <c:valAx>
        <c:axId val="586046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046352"/>
        <c:crosses val="autoZero"/>
        <c:crossBetween val="midCat"/>
      </c:valAx>
      <c:valAx>
        <c:axId val="586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046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0.xml"/><Relationship Id="rId3" Type="http://schemas.openxmlformats.org/officeDocument/2006/relationships/chart" Target="../charts/chart15.xml"/><Relationship Id="rId7" Type="http://schemas.openxmlformats.org/officeDocument/2006/relationships/chart" Target="../charts/chart19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353786</xdr:colOff>
      <xdr:row>41</xdr:row>
      <xdr:rowOff>91167</xdr:rowOff>
    </xdr:from>
    <xdr:to>
      <xdr:col>12</xdr:col>
      <xdr:colOff>217714</xdr:colOff>
      <xdr:row>55</xdr:row>
      <xdr:rowOff>167367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81642</xdr:colOff>
      <xdr:row>41</xdr:row>
      <xdr:rowOff>40822</xdr:rowOff>
    </xdr:from>
    <xdr:to>
      <xdr:col>25</xdr:col>
      <xdr:colOff>13606</xdr:colOff>
      <xdr:row>55</xdr:row>
      <xdr:rowOff>117022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30</xdr:col>
      <xdr:colOff>176893</xdr:colOff>
      <xdr:row>41</xdr:row>
      <xdr:rowOff>81643</xdr:rowOff>
    </xdr:from>
    <xdr:to>
      <xdr:col>36</xdr:col>
      <xdr:colOff>585108</xdr:colOff>
      <xdr:row>55</xdr:row>
      <xdr:rowOff>157843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204108</xdr:colOff>
      <xdr:row>41</xdr:row>
      <xdr:rowOff>68036</xdr:rowOff>
    </xdr:from>
    <xdr:to>
      <xdr:col>48</xdr:col>
      <xdr:colOff>217715</xdr:colOff>
      <xdr:row>55</xdr:row>
      <xdr:rowOff>144236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53</xdr:col>
      <xdr:colOff>353786</xdr:colOff>
      <xdr:row>42</xdr:row>
      <xdr:rowOff>0</xdr:rowOff>
    </xdr:from>
    <xdr:to>
      <xdr:col>60</xdr:col>
      <xdr:colOff>612322</xdr:colOff>
      <xdr:row>56</xdr:row>
      <xdr:rowOff>76200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65</xdr:col>
      <xdr:colOff>503464</xdr:colOff>
      <xdr:row>41</xdr:row>
      <xdr:rowOff>27214</xdr:rowOff>
    </xdr:from>
    <xdr:to>
      <xdr:col>73</xdr:col>
      <xdr:colOff>13607</xdr:colOff>
      <xdr:row>55</xdr:row>
      <xdr:rowOff>103414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78</xdr:col>
      <xdr:colOff>0</xdr:colOff>
      <xdr:row>41</xdr:row>
      <xdr:rowOff>68036</xdr:rowOff>
    </xdr:from>
    <xdr:to>
      <xdr:col>85</xdr:col>
      <xdr:colOff>530679</xdr:colOff>
      <xdr:row>55</xdr:row>
      <xdr:rowOff>144236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89</xdr:col>
      <xdr:colOff>163285</xdr:colOff>
      <xdr:row>41</xdr:row>
      <xdr:rowOff>40821</xdr:rowOff>
    </xdr:from>
    <xdr:to>
      <xdr:col>97</xdr:col>
      <xdr:colOff>517072</xdr:colOff>
      <xdr:row>55</xdr:row>
      <xdr:rowOff>117021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101</xdr:col>
      <xdr:colOff>149678</xdr:colOff>
      <xdr:row>41</xdr:row>
      <xdr:rowOff>122464</xdr:rowOff>
    </xdr:from>
    <xdr:to>
      <xdr:col>110</xdr:col>
      <xdr:colOff>176894</xdr:colOff>
      <xdr:row>56</xdr:row>
      <xdr:rowOff>8164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113</xdr:col>
      <xdr:colOff>190500</xdr:colOff>
      <xdr:row>41</xdr:row>
      <xdr:rowOff>54429</xdr:rowOff>
    </xdr:from>
    <xdr:to>
      <xdr:col>122</xdr:col>
      <xdr:colOff>639538</xdr:colOff>
      <xdr:row>55</xdr:row>
      <xdr:rowOff>130629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125</xdr:col>
      <xdr:colOff>217715</xdr:colOff>
      <xdr:row>41</xdr:row>
      <xdr:rowOff>81643</xdr:rowOff>
    </xdr:from>
    <xdr:to>
      <xdr:col>135</xdr:col>
      <xdr:colOff>340181</xdr:colOff>
      <xdr:row>55</xdr:row>
      <xdr:rowOff>157843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137</xdr:col>
      <xdr:colOff>27214</xdr:colOff>
      <xdr:row>41</xdr:row>
      <xdr:rowOff>54429</xdr:rowOff>
    </xdr:from>
    <xdr:to>
      <xdr:col>147</xdr:col>
      <xdr:colOff>571502</xdr:colOff>
      <xdr:row>55</xdr:row>
      <xdr:rowOff>130629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209550</xdr:colOff>
      <xdr:row>59</xdr:row>
      <xdr:rowOff>76200</xdr:rowOff>
    </xdr:from>
    <xdr:to>
      <xdr:col>13</xdr:col>
      <xdr:colOff>1866900</xdr:colOff>
      <xdr:row>69</xdr:row>
      <xdr:rowOff>31296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190500</xdr:colOff>
      <xdr:row>69</xdr:row>
      <xdr:rowOff>85725</xdr:rowOff>
    </xdr:from>
    <xdr:to>
      <xdr:col>13</xdr:col>
      <xdr:colOff>1857375</xdr:colOff>
      <xdr:row>79</xdr:row>
      <xdr:rowOff>40821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76201</xdr:colOff>
      <xdr:row>79</xdr:row>
      <xdr:rowOff>57150</xdr:rowOff>
    </xdr:from>
    <xdr:to>
      <xdr:col>13</xdr:col>
      <xdr:colOff>1828800</xdr:colOff>
      <xdr:row>88</xdr:row>
      <xdr:rowOff>85725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57150</xdr:colOff>
      <xdr:row>89</xdr:row>
      <xdr:rowOff>76200</xdr:rowOff>
    </xdr:from>
    <xdr:to>
      <xdr:col>13</xdr:col>
      <xdr:colOff>1657350</xdr:colOff>
      <xdr:row>98</xdr:row>
      <xdr:rowOff>104775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76201</xdr:colOff>
      <xdr:row>98</xdr:row>
      <xdr:rowOff>104775</xdr:rowOff>
    </xdr:from>
    <xdr:to>
      <xdr:col>13</xdr:col>
      <xdr:colOff>1695451</xdr:colOff>
      <xdr:row>107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57151</xdr:colOff>
      <xdr:row>107</xdr:row>
      <xdr:rowOff>171450</xdr:rowOff>
    </xdr:from>
    <xdr:to>
      <xdr:col>13</xdr:col>
      <xdr:colOff>1695451</xdr:colOff>
      <xdr:row>117</xdr:row>
      <xdr:rowOff>9525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76201</xdr:colOff>
      <xdr:row>117</xdr:row>
      <xdr:rowOff>9525</xdr:rowOff>
    </xdr:from>
    <xdr:to>
      <xdr:col>13</xdr:col>
      <xdr:colOff>1524001</xdr:colOff>
      <xdr:row>126</xdr:row>
      <xdr:rowOff>38100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66675</xdr:colOff>
      <xdr:row>126</xdr:row>
      <xdr:rowOff>85725</xdr:rowOff>
    </xdr:from>
    <xdr:to>
      <xdr:col>13</xdr:col>
      <xdr:colOff>1333500</xdr:colOff>
      <xdr:row>135</xdr:row>
      <xdr:rowOff>114300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BI87"/>
  <sheetViews>
    <sheetView zoomScale="80" zoomScaleNormal="80" workbookViewId="0">
      <pane xSplit="7" ySplit="2" topLeftCell="T57" activePane="bottomRight" state="frozen"/>
      <selection pane="topRight" activeCell="H1" sqref="H1"/>
      <selection pane="bottomLeft" activeCell="A3" sqref="A3"/>
      <selection pane="bottomRight" activeCell="AO87" sqref="AO87"/>
    </sheetView>
  </sheetViews>
  <sheetFormatPr defaultColWidth="9.140625" defaultRowHeight="15" x14ac:dyDescent="0.25"/>
  <cols>
    <col min="1" max="1" width="4" customWidth="1"/>
    <col min="2" max="2" width="4.28515625" customWidth="1"/>
    <col min="3" max="3" width="11.5703125" customWidth="1"/>
    <col min="4" max="4" width="21.140625" customWidth="1"/>
    <col min="5" max="5" width="11" customWidth="1"/>
    <col min="6" max="6" width="5.85546875" customWidth="1"/>
    <col min="7" max="7" width="21.28515625" customWidth="1"/>
    <col min="8" max="8" width="9.7109375" hidden="1" customWidth="1"/>
    <col min="9" max="9" width="9" hidden="1" customWidth="1"/>
    <col min="10" max="10" width="11.140625" hidden="1" customWidth="1"/>
    <col min="11" max="11" width="10.7109375" hidden="1" customWidth="1"/>
    <col min="12" max="12" width="9" hidden="1" customWidth="1"/>
    <col min="13" max="13" width="11.140625" hidden="1" customWidth="1"/>
    <col min="14" max="14" width="12.7109375" hidden="1" customWidth="1"/>
    <col min="15" max="15" width="9" hidden="1" customWidth="1"/>
    <col min="16" max="16" width="11.140625" hidden="1" customWidth="1"/>
    <col min="17" max="17" width="11.7109375" hidden="1" customWidth="1"/>
    <col min="18" max="18" width="9" hidden="1" customWidth="1"/>
    <col min="19" max="19" width="11.140625" hidden="1" customWidth="1"/>
    <col min="20" max="20" width="11.7109375" customWidth="1"/>
    <col min="21" max="21" width="9" customWidth="1"/>
    <col min="22" max="22" width="11.140625" customWidth="1"/>
    <col min="23" max="23" width="11.7109375" customWidth="1"/>
    <col min="24" max="24" width="9" customWidth="1"/>
    <col min="25" max="25" width="11.140625" customWidth="1"/>
    <col min="26" max="26" width="10.7109375" customWidth="1"/>
    <col min="27" max="27" width="9" customWidth="1"/>
    <col min="28" max="28" width="11.140625" customWidth="1"/>
    <col min="29" max="29" width="12.7109375" customWidth="1"/>
    <col min="30" max="30" width="9" customWidth="1"/>
    <col min="31" max="31" width="11.140625" customWidth="1"/>
    <col min="32" max="32" width="11.7109375" customWidth="1"/>
    <col min="33" max="33" width="9" customWidth="1"/>
    <col min="34" max="34" width="11.140625" customWidth="1"/>
    <col min="35" max="35" width="11.7109375" customWidth="1"/>
    <col min="36" max="36" width="9" customWidth="1"/>
    <col min="37" max="37" width="11.140625" customWidth="1"/>
    <col min="38" max="38" width="11.7109375" customWidth="1"/>
    <col min="39" max="39" width="9" customWidth="1"/>
    <col min="40" max="40" width="11.140625" customWidth="1"/>
    <col min="41" max="41" width="11.7109375" customWidth="1"/>
    <col min="42" max="42" width="9" customWidth="1"/>
    <col min="43" max="43" width="11.140625" customWidth="1"/>
    <col min="44" max="44" width="11.7109375" customWidth="1"/>
    <col min="45" max="45" width="9" customWidth="1"/>
    <col min="46" max="46" width="15.140625" customWidth="1"/>
    <col min="47" max="47" width="11.7109375" customWidth="1"/>
    <col min="48" max="48" width="9" customWidth="1"/>
    <col min="49" max="49" width="15.140625" customWidth="1"/>
    <col min="50" max="50" width="10.7109375" customWidth="1"/>
    <col min="51" max="51" width="9" customWidth="1"/>
    <col min="52" max="52" width="15.140625" customWidth="1"/>
    <col min="53" max="53" width="9.7109375" customWidth="1"/>
    <col min="54" max="54" width="9" customWidth="1"/>
    <col min="55" max="55" width="15.140625" customWidth="1"/>
    <col min="56" max="56" width="10.7109375" customWidth="1"/>
    <col min="57" max="57" width="9" customWidth="1"/>
    <col min="58" max="58" width="15.140625" customWidth="1"/>
    <col min="59" max="59" width="10.7109375" customWidth="1"/>
    <col min="60" max="60" width="9" customWidth="1"/>
    <col min="61" max="61" width="15.28515625" customWidth="1"/>
  </cols>
  <sheetData>
    <row r="1" spans="1:61" ht="18" customHeight="1" x14ac:dyDescent="0.25">
      <c r="A1" s="106" t="s">
        <v>31</v>
      </c>
      <c r="B1" s="107"/>
      <c r="C1" s="107"/>
      <c r="D1" s="107"/>
      <c r="E1" s="107"/>
      <c r="F1" s="107"/>
      <c r="G1" s="108"/>
      <c r="H1" s="106" t="s">
        <v>173</v>
      </c>
      <c r="I1" s="107"/>
      <c r="J1" s="108"/>
      <c r="K1" s="106" t="s">
        <v>5</v>
      </c>
      <c r="L1" s="107"/>
      <c r="M1" s="108"/>
      <c r="N1" s="106" t="s">
        <v>57</v>
      </c>
      <c r="O1" s="107"/>
      <c r="P1" s="108"/>
      <c r="Q1" s="106" t="s">
        <v>123</v>
      </c>
      <c r="R1" s="107"/>
      <c r="S1" s="108"/>
      <c r="T1" s="106" t="s">
        <v>22</v>
      </c>
      <c r="U1" s="107"/>
      <c r="V1" s="108"/>
      <c r="W1" s="106" t="s">
        <v>66</v>
      </c>
      <c r="X1" s="107"/>
      <c r="Y1" s="108"/>
      <c r="Z1" s="106" t="s">
        <v>45</v>
      </c>
      <c r="AA1" s="107"/>
      <c r="AB1" s="108"/>
      <c r="AC1" s="106" t="s">
        <v>53</v>
      </c>
      <c r="AD1" s="107"/>
      <c r="AE1" s="108"/>
      <c r="AF1" s="106" t="s">
        <v>114</v>
      </c>
      <c r="AG1" s="107"/>
      <c r="AH1" s="108"/>
      <c r="AI1" s="106" t="s">
        <v>11</v>
      </c>
      <c r="AJ1" s="107"/>
      <c r="AK1" s="108"/>
      <c r="AL1" s="106" t="s">
        <v>16</v>
      </c>
      <c r="AM1" s="107"/>
      <c r="AN1" s="108"/>
      <c r="AO1" s="106" t="s">
        <v>50</v>
      </c>
      <c r="AP1" s="107"/>
      <c r="AQ1" s="108"/>
      <c r="AR1" s="106" t="s">
        <v>134</v>
      </c>
      <c r="AS1" s="107"/>
      <c r="AT1" s="108"/>
      <c r="AU1" s="106" t="s">
        <v>64</v>
      </c>
      <c r="AV1" s="107"/>
      <c r="AW1" s="108"/>
      <c r="AX1" s="106" t="s">
        <v>87</v>
      </c>
      <c r="AY1" s="107"/>
      <c r="AZ1" s="108"/>
      <c r="BA1" s="106" t="s">
        <v>9</v>
      </c>
      <c r="BB1" s="107"/>
      <c r="BC1" s="108"/>
      <c r="BD1" s="106" t="s">
        <v>150</v>
      </c>
      <c r="BE1" s="107"/>
      <c r="BF1" s="108"/>
      <c r="BG1" s="106" t="s">
        <v>59</v>
      </c>
      <c r="BH1" s="107"/>
      <c r="BI1" s="108"/>
    </row>
    <row r="2" spans="1:61" ht="18" customHeight="1" x14ac:dyDescent="0.25">
      <c r="A2" s="6" t="s">
        <v>148</v>
      </c>
      <c r="B2" s="6" t="s">
        <v>174</v>
      </c>
      <c r="C2" s="6" t="s">
        <v>72</v>
      </c>
      <c r="D2" s="6" t="s">
        <v>88</v>
      </c>
      <c r="E2" s="6" t="s">
        <v>86</v>
      </c>
      <c r="F2" s="6" t="s">
        <v>32</v>
      </c>
      <c r="G2" s="6" t="s">
        <v>137</v>
      </c>
      <c r="H2" s="6" t="s">
        <v>132</v>
      </c>
      <c r="I2" s="6" t="s">
        <v>127</v>
      </c>
      <c r="J2" s="6" t="s">
        <v>159</v>
      </c>
      <c r="K2" s="6" t="s">
        <v>132</v>
      </c>
      <c r="L2" s="6" t="s">
        <v>127</v>
      </c>
      <c r="M2" s="6" t="s">
        <v>159</v>
      </c>
      <c r="N2" s="6" t="s">
        <v>132</v>
      </c>
      <c r="O2" s="6" t="s">
        <v>127</v>
      </c>
      <c r="P2" s="6" t="s">
        <v>159</v>
      </c>
      <c r="Q2" s="6" t="s">
        <v>132</v>
      </c>
      <c r="R2" s="6" t="s">
        <v>127</v>
      </c>
      <c r="S2" s="6" t="s">
        <v>159</v>
      </c>
      <c r="T2" s="6" t="s">
        <v>132</v>
      </c>
      <c r="U2" s="6" t="s">
        <v>127</v>
      </c>
      <c r="V2" s="6" t="s">
        <v>159</v>
      </c>
      <c r="W2" s="6" t="s">
        <v>132</v>
      </c>
      <c r="X2" s="6" t="s">
        <v>127</v>
      </c>
      <c r="Y2" s="6" t="s">
        <v>159</v>
      </c>
      <c r="Z2" s="6" t="s">
        <v>132</v>
      </c>
      <c r="AA2" s="6" t="s">
        <v>127</v>
      </c>
      <c r="AB2" s="6" t="s">
        <v>159</v>
      </c>
      <c r="AC2" s="6" t="s">
        <v>132</v>
      </c>
      <c r="AD2" s="6" t="s">
        <v>127</v>
      </c>
      <c r="AE2" s="6" t="s">
        <v>159</v>
      </c>
      <c r="AF2" s="6" t="s">
        <v>132</v>
      </c>
      <c r="AG2" s="6" t="s">
        <v>127</v>
      </c>
      <c r="AH2" s="6" t="s">
        <v>159</v>
      </c>
      <c r="AI2" s="6" t="s">
        <v>132</v>
      </c>
      <c r="AJ2" s="6" t="s">
        <v>127</v>
      </c>
      <c r="AK2" s="6" t="s">
        <v>159</v>
      </c>
      <c r="AL2" s="6" t="s">
        <v>132</v>
      </c>
      <c r="AM2" s="6" t="s">
        <v>127</v>
      </c>
      <c r="AN2" s="6" t="s">
        <v>159</v>
      </c>
      <c r="AO2" s="6" t="s">
        <v>132</v>
      </c>
      <c r="AP2" s="6" t="s">
        <v>127</v>
      </c>
      <c r="AQ2" s="6" t="s">
        <v>159</v>
      </c>
      <c r="AR2" s="6" t="s">
        <v>132</v>
      </c>
      <c r="AS2" s="6" t="s">
        <v>127</v>
      </c>
      <c r="AT2" s="6" t="s">
        <v>126</v>
      </c>
      <c r="AU2" s="6" t="s">
        <v>132</v>
      </c>
      <c r="AV2" s="6" t="s">
        <v>127</v>
      </c>
      <c r="AW2" s="6" t="s">
        <v>126</v>
      </c>
      <c r="AX2" s="6" t="s">
        <v>132</v>
      </c>
      <c r="AY2" s="6" t="s">
        <v>127</v>
      </c>
      <c r="AZ2" s="6" t="s">
        <v>126</v>
      </c>
      <c r="BA2" s="6" t="s">
        <v>132</v>
      </c>
      <c r="BB2" s="6" t="s">
        <v>127</v>
      </c>
      <c r="BC2" s="6" t="s">
        <v>126</v>
      </c>
      <c r="BD2" s="6" t="s">
        <v>132</v>
      </c>
      <c r="BE2" s="6" t="s">
        <v>127</v>
      </c>
      <c r="BF2" s="6" t="s">
        <v>126</v>
      </c>
      <c r="BG2" s="6" t="s">
        <v>132</v>
      </c>
      <c r="BH2" s="6" t="s">
        <v>127</v>
      </c>
      <c r="BI2" s="6" t="s">
        <v>126</v>
      </c>
    </row>
    <row r="3" spans="1:61" x14ac:dyDescent="0.25">
      <c r="A3" s="1"/>
      <c r="B3" s="1" t="b">
        <v>0</v>
      </c>
      <c r="C3" s="1" t="s">
        <v>69</v>
      </c>
      <c r="D3" s="3">
        <v>43419.431342592601</v>
      </c>
      <c r="E3" s="4" t="s">
        <v>31</v>
      </c>
      <c r="F3" s="5" t="s">
        <v>148</v>
      </c>
      <c r="G3" s="1" t="s">
        <v>40</v>
      </c>
      <c r="H3" s="2">
        <v>1308.5319999999999</v>
      </c>
      <c r="I3" s="2">
        <v>11.5031866906105</v>
      </c>
      <c r="J3" s="2"/>
      <c r="K3" s="5">
        <v>14169.575999999999</v>
      </c>
      <c r="L3" s="5">
        <v>3.9765292141295001</v>
      </c>
      <c r="M3" s="5"/>
      <c r="N3" s="2">
        <v>4909788.6160000004</v>
      </c>
      <c r="O3" s="2">
        <v>0.53304537390070905</v>
      </c>
      <c r="P3" s="2"/>
      <c r="Q3" s="5">
        <v>14383.031999999999</v>
      </c>
      <c r="R3" s="5">
        <v>4.3147219463840303</v>
      </c>
      <c r="S3" s="5"/>
      <c r="T3" s="2">
        <v>5745.4570000000003</v>
      </c>
      <c r="U3" s="2">
        <v>4.2280855910669199</v>
      </c>
      <c r="V3" s="2"/>
      <c r="W3" s="5">
        <v>337.38900000000001</v>
      </c>
      <c r="X3" s="5">
        <v>22.988904123177299</v>
      </c>
      <c r="Y3" s="5"/>
      <c r="Z3" s="2">
        <v>1093.271</v>
      </c>
      <c r="AA3" s="2">
        <v>12.3611923824368</v>
      </c>
      <c r="AB3" s="2"/>
      <c r="AC3" s="5">
        <v>470.54199999999997</v>
      </c>
      <c r="AD3" s="5">
        <v>20.991010234323898</v>
      </c>
      <c r="AE3" s="5"/>
      <c r="AF3" s="2">
        <v>42.048000000000002</v>
      </c>
      <c r="AG3" s="2">
        <v>63.299020517182399</v>
      </c>
      <c r="AH3" s="2"/>
      <c r="AI3" s="5">
        <v>2.0019999999999998</v>
      </c>
      <c r="AJ3" s="5">
        <v>210.81851067789199</v>
      </c>
      <c r="AK3" s="5"/>
      <c r="AL3" s="2">
        <v>498.577</v>
      </c>
      <c r="AM3" s="2">
        <v>13.612364658680301</v>
      </c>
      <c r="AN3" s="2"/>
      <c r="AO3" s="5">
        <v>2.0019999999999998</v>
      </c>
      <c r="AP3" s="5">
        <v>210.81851067789199</v>
      </c>
      <c r="AQ3" s="5"/>
      <c r="AR3" s="2">
        <v>53.06</v>
      </c>
      <c r="AS3" s="2">
        <v>50.354883641235197</v>
      </c>
      <c r="AT3" s="2"/>
      <c r="AU3" s="5">
        <v>63.070999999999998</v>
      </c>
      <c r="AV3" s="5">
        <v>41.017386753888097</v>
      </c>
      <c r="AW3" s="5"/>
      <c r="AX3" s="2">
        <v>2.0019999999999998</v>
      </c>
      <c r="AY3" s="2">
        <v>210.81851067789199</v>
      </c>
      <c r="AZ3" s="2"/>
      <c r="BA3" s="5">
        <v>1.0009999999999999</v>
      </c>
      <c r="BB3" s="5">
        <v>316.22776601683802</v>
      </c>
      <c r="BC3" s="5"/>
      <c r="BD3" s="2">
        <v>3.0030000000000001</v>
      </c>
      <c r="BE3" s="2">
        <v>224.98285257018401</v>
      </c>
      <c r="BF3" s="2"/>
      <c r="BG3" s="5">
        <v>0</v>
      </c>
      <c r="BH3" s="5" t="s">
        <v>46</v>
      </c>
      <c r="BI3" s="5"/>
    </row>
    <row r="4" spans="1:61" x14ac:dyDescent="0.25">
      <c r="A4" s="1"/>
      <c r="B4" s="1" t="b">
        <v>0</v>
      </c>
      <c r="C4" s="1" t="s">
        <v>105</v>
      </c>
      <c r="D4" s="3">
        <v>43419.434907407398</v>
      </c>
      <c r="E4" s="4" t="s">
        <v>31</v>
      </c>
      <c r="F4" s="5" t="s">
        <v>148</v>
      </c>
      <c r="G4" s="1" t="s">
        <v>40</v>
      </c>
      <c r="H4" s="2">
        <v>1251.4639999999999</v>
      </c>
      <c r="I4" s="2">
        <v>10.976401972004499</v>
      </c>
      <c r="J4" s="2"/>
      <c r="K4" s="5">
        <v>13900.075999999999</v>
      </c>
      <c r="L4" s="5">
        <v>2.8526181012003202</v>
      </c>
      <c r="M4" s="5"/>
      <c r="N4" s="2">
        <v>4897695.5549999997</v>
      </c>
      <c r="O4" s="2">
        <v>0.51601867806061297</v>
      </c>
      <c r="P4" s="2"/>
      <c r="Q4" s="5">
        <v>14734.637000000001</v>
      </c>
      <c r="R4" s="5">
        <v>3.3296367497613599</v>
      </c>
      <c r="S4" s="5"/>
      <c r="T4" s="2">
        <v>5875.5959999999995</v>
      </c>
      <c r="U4" s="2">
        <v>5.5276624847023399</v>
      </c>
      <c r="V4" s="2"/>
      <c r="W4" s="5">
        <v>275.31599999999997</v>
      </c>
      <c r="X4" s="5">
        <v>28.5954528690486</v>
      </c>
      <c r="Y4" s="5"/>
      <c r="Z4" s="2">
        <v>1208.412</v>
      </c>
      <c r="AA4" s="2">
        <v>8.0533476755709792</v>
      </c>
      <c r="AB4" s="2"/>
      <c r="AC4" s="5">
        <v>498.57799999999997</v>
      </c>
      <c r="AD4" s="5">
        <v>25.095174255374101</v>
      </c>
      <c r="AE4" s="5"/>
      <c r="AF4" s="2">
        <v>61.072000000000003</v>
      </c>
      <c r="AG4" s="2">
        <v>38.209256248943198</v>
      </c>
      <c r="AH4" s="2"/>
      <c r="AI4" s="5">
        <v>0</v>
      </c>
      <c r="AJ4" s="5" t="s">
        <v>46</v>
      </c>
      <c r="AK4" s="5"/>
      <c r="AL4" s="2">
        <v>458.536</v>
      </c>
      <c r="AM4" s="2">
        <v>19.497362864006199</v>
      </c>
      <c r="AN4" s="2"/>
      <c r="AO4" s="5">
        <v>6.0060000000000002</v>
      </c>
      <c r="AP4" s="5">
        <v>140.54567378526099</v>
      </c>
      <c r="AQ4" s="5"/>
      <c r="AR4" s="2">
        <v>61.070999999999998</v>
      </c>
      <c r="AS4" s="2">
        <v>54.890952583996899</v>
      </c>
      <c r="AT4" s="2"/>
      <c r="AU4" s="5">
        <v>71.078999999999994</v>
      </c>
      <c r="AV4" s="5">
        <v>45.734788986147699</v>
      </c>
      <c r="AW4" s="5"/>
      <c r="AX4" s="2">
        <v>1.0009999999999999</v>
      </c>
      <c r="AY4" s="2">
        <v>316.22776601683802</v>
      </c>
      <c r="AZ4" s="2"/>
      <c r="BA4" s="5">
        <v>3.0030000000000001</v>
      </c>
      <c r="BB4" s="5">
        <v>224.98285257018401</v>
      </c>
      <c r="BC4" s="5"/>
      <c r="BD4" s="2">
        <v>5.0049999999999999</v>
      </c>
      <c r="BE4" s="2">
        <v>169.967317119759</v>
      </c>
      <c r="BF4" s="2"/>
      <c r="BG4" s="5">
        <v>1.0009999999999999</v>
      </c>
      <c r="BH4" s="5">
        <v>316.22776601683802</v>
      </c>
      <c r="BI4" s="5"/>
    </row>
    <row r="5" spans="1:61" x14ac:dyDescent="0.25">
      <c r="A5" s="1"/>
      <c r="B5" s="1" t="b">
        <v>0</v>
      </c>
      <c r="C5" s="1" t="s">
        <v>155</v>
      </c>
      <c r="D5" s="3">
        <v>43419.438483796301</v>
      </c>
      <c r="E5" s="4" t="s">
        <v>31</v>
      </c>
      <c r="F5" s="5" t="s">
        <v>148</v>
      </c>
      <c r="G5" s="1" t="s">
        <v>40</v>
      </c>
      <c r="H5" s="2">
        <v>1257.4670000000001</v>
      </c>
      <c r="I5" s="2">
        <v>10.9952906828644</v>
      </c>
      <c r="J5" s="2"/>
      <c r="K5" s="5">
        <v>13758.225</v>
      </c>
      <c r="L5" s="5">
        <v>3.2903824697608099</v>
      </c>
      <c r="M5" s="5"/>
      <c r="N5" s="2">
        <v>4886800.6749999998</v>
      </c>
      <c r="O5" s="2">
        <v>0.25484609808922798</v>
      </c>
      <c r="P5" s="2"/>
      <c r="Q5" s="5">
        <v>14583.263999999999</v>
      </c>
      <c r="R5" s="5">
        <v>2.6142896243470801</v>
      </c>
      <c r="S5" s="5"/>
      <c r="T5" s="2">
        <v>5773.4859999999999</v>
      </c>
      <c r="U5" s="2">
        <v>4.3578172872742202</v>
      </c>
      <c r="V5" s="2"/>
      <c r="W5" s="5">
        <v>310.35500000000002</v>
      </c>
      <c r="X5" s="5">
        <v>24.043185519816301</v>
      </c>
      <c r="Y5" s="5"/>
      <c r="Z5" s="2">
        <v>1223.432</v>
      </c>
      <c r="AA5" s="2">
        <v>9.78166520399677</v>
      </c>
      <c r="AB5" s="2"/>
      <c r="AC5" s="5">
        <v>477.55099999999999</v>
      </c>
      <c r="AD5" s="5">
        <v>15.534216204944901</v>
      </c>
      <c r="AE5" s="5"/>
      <c r="AF5" s="2">
        <v>50.057000000000002</v>
      </c>
      <c r="AG5" s="2">
        <v>61.827685178636401</v>
      </c>
      <c r="AH5" s="2"/>
      <c r="AI5" s="5">
        <v>6.0060000000000002</v>
      </c>
      <c r="AJ5" s="5">
        <v>179.16128329552299</v>
      </c>
      <c r="AK5" s="5"/>
      <c r="AL5" s="2">
        <v>503.58499999999998</v>
      </c>
      <c r="AM5" s="2">
        <v>16.767379919552901</v>
      </c>
      <c r="AN5" s="2"/>
      <c r="AO5" s="5">
        <v>4.0039999999999996</v>
      </c>
      <c r="AP5" s="5">
        <v>174.80147469502501</v>
      </c>
      <c r="AQ5" s="5"/>
      <c r="AR5" s="2">
        <v>49.055999999999997</v>
      </c>
      <c r="AS5" s="2">
        <v>50.403397554020401</v>
      </c>
      <c r="AT5" s="2"/>
      <c r="AU5" s="5">
        <v>58.064999999999998</v>
      </c>
      <c r="AV5" s="5">
        <v>39.652385227717801</v>
      </c>
      <c r="AW5" s="5"/>
      <c r="AX5" s="2">
        <v>3.0030000000000001</v>
      </c>
      <c r="AY5" s="2">
        <v>224.98285257018401</v>
      </c>
      <c r="AZ5" s="2"/>
      <c r="BA5" s="5">
        <v>0</v>
      </c>
      <c r="BB5" s="5" t="s">
        <v>46</v>
      </c>
      <c r="BC5" s="5"/>
      <c r="BD5" s="2">
        <v>3.0030000000000001</v>
      </c>
      <c r="BE5" s="2">
        <v>161.01529717988299</v>
      </c>
      <c r="BF5" s="2"/>
      <c r="BG5" s="5">
        <v>1.0009999999999999</v>
      </c>
      <c r="BH5" s="5">
        <v>316.22776601683802</v>
      </c>
      <c r="BI5" s="5"/>
    </row>
    <row r="6" spans="1:61" x14ac:dyDescent="0.25">
      <c r="A6" s="1"/>
      <c r="B6" s="1" t="b">
        <v>0</v>
      </c>
      <c r="C6" s="1" t="s">
        <v>97</v>
      </c>
      <c r="D6" s="3">
        <v>43419.442071759302</v>
      </c>
      <c r="E6" s="4" t="s">
        <v>60</v>
      </c>
      <c r="F6" s="5" t="s">
        <v>118</v>
      </c>
      <c r="G6" s="1" t="s">
        <v>146</v>
      </c>
      <c r="H6" s="2">
        <v>4576.768</v>
      </c>
      <c r="I6" s="2">
        <v>6.7258325455230397</v>
      </c>
      <c r="J6" s="2"/>
      <c r="K6" s="5">
        <v>68986.14</v>
      </c>
      <c r="L6" s="5">
        <v>1.2175436802658099</v>
      </c>
      <c r="M6" s="5"/>
      <c r="N6" s="2">
        <v>5175948.5640000002</v>
      </c>
      <c r="O6" s="2">
        <v>0.46579459085080599</v>
      </c>
      <c r="P6" s="2"/>
      <c r="Q6" s="5">
        <v>148323.29300000001</v>
      </c>
      <c r="R6" s="5">
        <v>1.3077630796906099</v>
      </c>
      <c r="S6" s="5"/>
      <c r="T6" s="2">
        <v>55858.002999999997</v>
      </c>
      <c r="U6" s="2">
        <v>6.7532526971694304</v>
      </c>
      <c r="V6" s="2"/>
      <c r="W6" s="5">
        <v>511.59</v>
      </c>
      <c r="X6" s="5">
        <v>16.846221796500199</v>
      </c>
      <c r="Y6" s="5"/>
      <c r="Z6" s="2">
        <v>1886.25</v>
      </c>
      <c r="AA6" s="2">
        <v>7.6605078075170203</v>
      </c>
      <c r="AB6" s="2"/>
      <c r="AC6" s="5">
        <v>4078.1260000000002</v>
      </c>
      <c r="AD6" s="5">
        <v>6.9160133361882696</v>
      </c>
      <c r="AE6" s="5"/>
      <c r="AF6" s="2">
        <v>245.28200000000001</v>
      </c>
      <c r="AG6" s="2">
        <v>25.181005215073998</v>
      </c>
      <c r="AH6" s="2"/>
      <c r="AI6" s="5">
        <v>10.01</v>
      </c>
      <c r="AJ6" s="5">
        <v>115.47005383792499</v>
      </c>
      <c r="AK6" s="5"/>
      <c r="AL6" s="2">
        <v>2408.9560000000001</v>
      </c>
      <c r="AM6" s="2">
        <v>8.08538302885432</v>
      </c>
      <c r="AN6" s="2"/>
      <c r="AO6" s="5">
        <v>28.030999999999999</v>
      </c>
      <c r="AP6" s="5">
        <v>90.356162757358902</v>
      </c>
      <c r="AQ6" s="5"/>
      <c r="AR6" s="2">
        <v>1495780.9240000001</v>
      </c>
      <c r="AS6" s="2">
        <v>0.72517306680105198</v>
      </c>
      <c r="AT6" s="2">
        <v>100</v>
      </c>
      <c r="AU6" s="5">
        <v>1249833.196</v>
      </c>
      <c r="AV6" s="5">
        <v>1.37418526406929</v>
      </c>
      <c r="AW6" s="5">
        <v>100</v>
      </c>
      <c r="AX6" s="2">
        <v>492167.09100000001</v>
      </c>
      <c r="AY6" s="2">
        <v>0.91898546208120102</v>
      </c>
      <c r="AZ6" s="2">
        <v>100</v>
      </c>
      <c r="BA6" s="5">
        <v>98129.505999999994</v>
      </c>
      <c r="BB6" s="5">
        <v>1.83949837731221</v>
      </c>
      <c r="BC6" s="5">
        <v>100</v>
      </c>
      <c r="BD6" s="2">
        <v>814707.946</v>
      </c>
      <c r="BE6" s="2">
        <v>1.00644417081582</v>
      </c>
      <c r="BF6" s="2">
        <v>100</v>
      </c>
      <c r="BG6" s="5">
        <v>164650.63399999999</v>
      </c>
      <c r="BH6" s="5">
        <v>1.23692115882409</v>
      </c>
      <c r="BI6" s="5">
        <v>100</v>
      </c>
    </row>
    <row r="7" spans="1:61" x14ac:dyDescent="0.25">
      <c r="A7" s="1"/>
      <c r="B7" s="1" t="b">
        <v>0</v>
      </c>
      <c r="C7" s="1" t="s">
        <v>115</v>
      </c>
      <c r="D7" s="3">
        <v>43419.445659722202</v>
      </c>
      <c r="E7" s="4" t="s">
        <v>31</v>
      </c>
      <c r="F7" s="5" t="s">
        <v>148</v>
      </c>
      <c r="G7" s="1" t="s">
        <v>40</v>
      </c>
      <c r="H7" s="2">
        <v>1190.3869999999999</v>
      </c>
      <c r="I7" s="2">
        <v>12.547172160854201</v>
      </c>
      <c r="J7" s="2"/>
      <c r="K7" s="5">
        <v>12970.394</v>
      </c>
      <c r="L7" s="5">
        <v>4.2410491618877604</v>
      </c>
      <c r="M7" s="5"/>
      <c r="N7" s="2">
        <v>4961195.1770000001</v>
      </c>
      <c r="O7" s="2">
        <v>0.46993809637249101</v>
      </c>
      <c r="P7" s="2"/>
      <c r="Q7" s="5">
        <v>15463.103999999999</v>
      </c>
      <c r="R7" s="5">
        <v>2.3425563278428401</v>
      </c>
      <c r="S7" s="5"/>
      <c r="T7" s="2">
        <v>6313.2780000000002</v>
      </c>
      <c r="U7" s="2">
        <v>3.2403498429470101</v>
      </c>
      <c r="V7" s="2"/>
      <c r="W7" s="5">
        <v>277.31900000000002</v>
      </c>
      <c r="X7" s="5">
        <v>24.547173534671799</v>
      </c>
      <c r="Y7" s="5"/>
      <c r="Z7" s="2">
        <v>1242.462</v>
      </c>
      <c r="AA7" s="2">
        <v>15.4749314517596</v>
      </c>
      <c r="AB7" s="2"/>
      <c r="AC7" s="5">
        <v>494.56599999999997</v>
      </c>
      <c r="AD7" s="5">
        <v>15.686290589751399</v>
      </c>
      <c r="AE7" s="5"/>
      <c r="AF7" s="2">
        <v>51.058999999999997</v>
      </c>
      <c r="AG7" s="2">
        <v>38.611606872015599</v>
      </c>
      <c r="AH7" s="2"/>
      <c r="AI7" s="5">
        <v>8.0079999999999991</v>
      </c>
      <c r="AJ7" s="5">
        <v>114.867072934085</v>
      </c>
      <c r="AK7" s="5"/>
      <c r="AL7" s="2">
        <v>535.62900000000002</v>
      </c>
      <c r="AM7" s="2">
        <v>17.384722724096701</v>
      </c>
      <c r="AN7" s="2"/>
      <c r="AO7" s="5">
        <v>4.0039999999999996</v>
      </c>
      <c r="AP7" s="5">
        <v>174.80147469502501</v>
      </c>
      <c r="AQ7" s="5"/>
      <c r="AR7" s="2">
        <v>294.34100000000001</v>
      </c>
      <c r="AS7" s="2">
        <v>35.717184710022998</v>
      </c>
      <c r="AT7" s="2">
        <v>1.96780822162698E-2</v>
      </c>
      <c r="AU7" s="5">
        <v>163.18799999999999</v>
      </c>
      <c r="AV7" s="5">
        <v>36.2461150823381</v>
      </c>
      <c r="AW7" s="5">
        <v>1.3056782338817E-2</v>
      </c>
      <c r="AX7" s="2">
        <v>36.040999999999997</v>
      </c>
      <c r="AY7" s="2">
        <v>32.613826002779597</v>
      </c>
      <c r="AZ7" s="2">
        <v>7.3229195244994497E-3</v>
      </c>
      <c r="BA7" s="5">
        <v>2.0019999999999998</v>
      </c>
      <c r="BB7" s="5">
        <v>316.22776601683802</v>
      </c>
      <c r="BC7" s="5">
        <v>2.04016109079363E-3</v>
      </c>
      <c r="BD7" s="2">
        <v>76.088999999999999</v>
      </c>
      <c r="BE7" s="2">
        <v>63.011189338610002</v>
      </c>
      <c r="BF7" s="2">
        <v>9.3394203866031793E-3</v>
      </c>
      <c r="BG7" s="5">
        <v>13.013999999999999</v>
      </c>
      <c r="BH7" s="5">
        <v>131.00376519298899</v>
      </c>
      <c r="BI7" s="5">
        <v>7.9040084352180497E-3</v>
      </c>
    </row>
    <row r="8" spans="1:61" x14ac:dyDescent="0.25">
      <c r="A8" s="1"/>
      <c r="B8" s="1" t="b">
        <v>0</v>
      </c>
      <c r="C8" s="1" t="s">
        <v>56</v>
      </c>
      <c r="D8" s="3">
        <v>43419.449247685203</v>
      </c>
      <c r="E8" s="4" t="s">
        <v>99</v>
      </c>
      <c r="F8" s="5" t="s">
        <v>25</v>
      </c>
      <c r="G8" s="1" t="s">
        <v>151</v>
      </c>
      <c r="H8" s="2">
        <v>3568.3789999999999</v>
      </c>
      <c r="I8" s="2">
        <v>6.04768405770516</v>
      </c>
      <c r="J8" s="2">
        <v>0.627</v>
      </c>
      <c r="K8" s="5">
        <v>51807.447999999997</v>
      </c>
      <c r="L8" s="5">
        <v>1.3767313895078399</v>
      </c>
      <c r="M8" s="5">
        <v>0.627</v>
      </c>
      <c r="N8" s="2">
        <v>5045116.9380000001</v>
      </c>
      <c r="O8" s="2">
        <v>0.427649065663746</v>
      </c>
      <c r="P8" s="2">
        <v>0.627</v>
      </c>
      <c r="Q8" s="5">
        <v>74716.437000000005</v>
      </c>
      <c r="R8" s="5">
        <v>4.2405922931374898</v>
      </c>
      <c r="S8" s="5">
        <v>0.627</v>
      </c>
      <c r="T8" s="2">
        <v>27763.279999999999</v>
      </c>
      <c r="U8" s="2">
        <v>2.70254197507158</v>
      </c>
      <c r="V8" s="2">
        <v>0.627</v>
      </c>
      <c r="W8" s="5">
        <v>7174.5540000000001</v>
      </c>
      <c r="X8" s="5">
        <v>3.8271202025263502</v>
      </c>
      <c r="Y8" s="5">
        <v>6.2700000000000006E-2</v>
      </c>
      <c r="Z8" s="2">
        <v>5148.6109999999999</v>
      </c>
      <c r="AA8" s="2">
        <v>4.8020390899590897</v>
      </c>
      <c r="AB8" s="2">
        <v>6.2700000000000006E-2</v>
      </c>
      <c r="AC8" s="5">
        <v>82107.498000000007</v>
      </c>
      <c r="AD8" s="5">
        <v>1.4880295681987701</v>
      </c>
      <c r="AE8" s="5">
        <v>0.627</v>
      </c>
      <c r="AF8" s="2">
        <v>8415.7150000000001</v>
      </c>
      <c r="AG8" s="2">
        <v>3.2137017877607801</v>
      </c>
      <c r="AH8" s="2">
        <v>6.2700000000000006E-2</v>
      </c>
      <c r="AI8" s="5">
        <v>5078.5420000000004</v>
      </c>
      <c r="AJ8" s="5">
        <v>6.9556268197922604</v>
      </c>
      <c r="AK8" s="5">
        <v>6.2700000000000006E-2</v>
      </c>
      <c r="AL8" s="2">
        <v>35049.726999999999</v>
      </c>
      <c r="AM8" s="2">
        <v>1.4749590454341499</v>
      </c>
      <c r="AN8" s="2">
        <v>0.627</v>
      </c>
      <c r="AO8" s="5">
        <v>6343.5460000000003</v>
      </c>
      <c r="AP8" s="5">
        <v>2.4585710509888399</v>
      </c>
      <c r="AQ8" s="5">
        <v>6.2700000000000006E-2</v>
      </c>
      <c r="AR8" s="2">
        <v>955445.50899999996</v>
      </c>
      <c r="AS8" s="2">
        <v>0.60911522574892896</v>
      </c>
      <c r="AT8" s="2">
        <v>63.876032490437098</v>
      </c>
      <c r="AU8" s="5">
        <v>792737.94700000004</v>
      </c>
      <c r="AV8" s="5">
        <v>1.0707031622231</v>
      </c>
      <c r="AW8" s="5">
        <v>63.427499728531799</v>
      </c>
      <c r="AX8" s="2">
        <v>238071.53099999999</v>
      </c>
      <c r="AY8" s="2">
        <v>1.08459301255896</v>
      </c>
      <c r="AZ8" s="2">
        <v>48.372094630764302</v>
      </c>
      <c r="BA8" s="5">
        <v>46595.052000000003</v>
      </c>
      <c r="BB8" s="5">
        <v>2.2810107501200001</v>
      </c>
      <c r="BC8" s="5">
        <v>47.483222834118799</v>
      </c>
      <c r="BD8" s="2">
        <v>395077.402</v>
      </c>
      <c r="BE8" s="2">
        <v>1.3217741434386601</v>
      </c>
      <c r="BF8" s="2">
        <v>48.493132286204599</v>
      </c>
      <c r="BG8" s="5">
        <v>78051.732000000004</v>
      </c>
      <c r="BH8" s="5">
        <v>2.0708074265533498</v>
      </c>
      <c r="BI8" s="5">
        <v>47.404452751758001</v>
      </c>
    </row>
    <row r="9" spans="1:61" x14ac:dyDescent="0.25">
      <c r="A9" s="1"/>
      <c r="B9" s="1" t="b">
        <v>0</v>
      </c>
      <c r="C9" s="1" t="s">
        <v>154</v>
      </c>
      <c r="D9" s="3">
        <v>43419.452928240702</v>
      </c>
      <c r="E9" s="4" t="s">
        <v>31</v>
      </c>
      <c r="F9" s="5" t="s">
        <v>148</v>
      </c>
      <c r="G9" s="1" t="s">
        <v>40</v>
      </c>
      <c r="H9" s="2">
        <v>1216.421</v>
      </c>
      <c r="I9" s="2">
        <v>10.5069589873463</v>
      </c>
      <c r="J9" s="2">
        <v>2.0894095125988099</v>
      </c>
      <c r="K9" s="5">
        <v>13030.423000000001</v>
      </c>
      <c r="L9" s="5">
        <v>4.6746537837068596</v>
      </c>
      <c r="M9" s="5">
        <v>2.0423111700821002</v>
      </c>
      <c r="N9" s="2">
        <v>4995921.95</v>
      </c>
      <c r="O9" s="2">
        <v>0.35813763841631602</v>
      </c>
      <c r="P9" s="2">
        <v>0.86276300638501702</v>
      </c>
      <c r="Q9" s="5">
        <v>15283.754999999999</v>
      </c>
      <c r="R9" s="5">
        <v>3.4163232937199401</v>
      </c>
      <c r="S9" s="5">
        <v>1.1332611506460799</v>
      </c>
      <c r="T9" s="2">
        <v>5937.7309999999998</v>
      </c>
      <c r="U9" s="2">
        <v>5.8604160422414404</v>
      </c>
      <c r="V9" s="2">
        <v>1.11408859749213</v>
      </c>
      <c r="W9" s="5">
        <v>282.31900000000002</v>
      </c>
      <c r="X9" s="5">
        <v>23.030469383848502</v>
      </c>
      <c r="Y9" s="5" t="s">
        <v>37</v>
      </c>
      <c r="Z9" s="2">
        <v>1080.258</v>
      </c>
      <c r="AA9" s="2">
        <v>6.9278646209049199</v>
      </c>
      <c r="AB9" s="2" t="s">
        <v>37</v>
      </c>
      <c r="AC9" s="5">
        <v>536.61900000000003</v>
      </c>
      <c r="AD9" s="5">
        <v>13.8284916328839</v>
      </c>
      <c r="AE9" s="5" t="s">
        <v>37</v>
      </c>
      <c r="AF9" s="2">
        <v>46.052999999999997</v>
      </c>
      <c r="AG9" s="2">
        <v>56.320344790958799</v>
      </c>
      <c r="AH9" s="2" t="s">
        <v>37</v>
      </c>
      <c r="AI9" s="5">
        <v>8.0079999999999991</v>
      </c>
      <c r="AJ9" s="5">
        <v>98.601329718326994</v>
      </c>
      <c r="AK9" s="5" t="s">
        <v>37</v>
      </c>
      <c r="AL9" s="2">
        <v>537.63</v>
      </c>
      <c r="AM9" s="2">
        <v>14.1294623211835</v>
      </c>
      <c r="AN9" s="2" t="s">
        <v>37</v>
      </c>
      <c r="AO9" s="5">
        <v>3.0030000000000001</v>
      </c>
      <c r="AP9" s="5">
        <v>224.98285257018401</v>
      </c>
      <c r="AQ9" s="5" t="s">
        <v>37</v>
      </c>
      <c r="AR9" s="2">
        <v>327.37599999999998</v>
      </c>
      <c r="AS9" s="2">
        <v>18.799021759465301</v>
      </c>
      <c r="AT9" s="2">
        <v>2.1886627563382399E-2</v>
      </c>
      <c r="AU9" s="5">
        <v>171.196</v>
      </c>
      <c r="AV9" s="5">
        <v>15.944112888639401</v>
      </c>
      <c r="AW9" s="5">
        <v>1.36975078392781E-2</v>
      </c>
      <c r="AX9" s="2">
        <v>27.030999999999999</v>
      </c>
      <c r="AY9" s="2">
        <v>81.986215468795095</v>
      </c>
      <c r="AZ9" s="2">
        <v>5.4922404391316701E-3</v>
      </c>
      <c r="BA9" s="5">
        <v>5.0049999999999999</v>
      </c>
      <c r="BB9" s="5">
        <v>216.02468994692899</v>
      </c>
      <c r="BC9" s="5">
        <v>5.1004027269840697E-3</v>
      </c>
      <c r="BD9" s="2">
        <v>43.048999999999999</v>
      </c>
      <c r="BE9" s="2">
        <v>70.244483000908502</v>
      </c>
      <c r="BF9" s="2">
        <v>5.2839793954826599E-3</v>
      </c>
      <c r="BG9" s="5">
        <v>2.0019999999999998</v>
      </c>
      <c r="BH9" s="5">
        <v>210.81851067789199</v>
      </c>
      <c r="BI9" s="5">
        <v>1.2159078597899599E-3</v>
      </c>
    </row>
    <row r="10" spans="1:61" x14ac:dyDescent="0.25">
      <c r="A10" s="1"/>
      <c r="B10" s="1" t="b">
        <v>0</v>
      </c>
      <c r="C10" s="1" t="s">
        <v>0</v>
      </c>
      <c r="D10" s="3">
        <v>43419.456516203703</v>
      </c>
      <c r="E10" s="4" t="s">
        <v>99</v>
      </c>
      <c r="F10" s="5" t="s">
        <v>79</v>
      </c>
      <c r="G10" s="1" t="s">
        <v>122</v>
      </c>
      <c r="H10" s="2">
        <v>2109.5390000000002</v>
      </c>
      <c r="I10" s="2">
        <v>11.356282347117499</v>
      </c>
      <c r="J10" s="2">
        <v>1.3053623707701401</v>
      </c>
      <c r="K10" s="5">
        <v>26821.173999999999</v>
      </c>
      <c r="L10" s="5">
        <v>2.1457308604581602</v>
      </c>
      <c r="M10" s="5">
        <v>1.3060633720222801</v>
      </c>
      <c r="N10" s="2">
        <v>5083591.0839999998</v>
      </c>
      <c r="O10" s="2">
        <v>0.43600216770390698</v>
      </c>
      <c r="P10" s="2">
        <v>0.92115103382957697</v>
      </c>
      <c r="Q10" s="5">
        <v>92670.445999999996</v>
      </c>
      <c r="R10" s="5">
        <v>1.0944251549508399</v>
      </c>
      <c r="S10" s="5">
        <v>0.94714352311430094</v>
      </c>
      <c r="T10" s="2">
        <v>35277.964</v>
      </c>
      <c r="U10" s="2">
        <v>2.3873506114573901</v>
      </c>
      <c r="V10" s="2">
        <v>0.93519833024287902</v>
      </c>
      <c r="W10" s="5">
        <v>13564.486999999999</v>
      </c>
      <c r="X10" s="5">
        <v>3.48081952646075</v>
      </c>
      <c r="Y10" s="5">
        <v>0.12526186554348501</v>
      </c>
      <c r="Z10" s="2">
        <v>6999.3119999999999</v>
      </c>
      <c r="AA10" s="2">
        <v>4.1492750454876397</v>
      </c>
      <c r="AB10" s="2">
        <v>0.11922125576994699</v>
      </c>
      <c r="AC10" s="5">
        <v>153382.155</v>
      </c>
      <c r="AD10" s="5">
        <v>0.907995771840302</v>
      </c>
      <c r="AE10" s="5">
        <v>1.2465978133411499</v>
      </c>
      <c r="AF10" s="2">
        <v>16401.713</v>
      </c>
      <c r="AG10" s="2">
        <v>1.8404658903171001</v>
      </c>
      <c r="AH10" s="2">
        <v>0.12549863989608101</v>
      </c>
      <c r="AI10" s="5">
        <v>9896.3009999999995</v>
      </c>
      <c r="AJ10" s="5">
        <v>5.4368601394917402</v>
      </c>
      <c r="AK10" s="5">
        <v>0.12515132041292501</v>
      </c>
      <c r="AL10" s="2">
        <v>69098.812000000005</v>
      </c>
      <c r="AM10" s="2">
        <v>1.6597716437312999</v>
      </c>
      <c r="AN10" s="2">
        <v>1.26316157266756</v>
      </c>
      <c r="AO10" s="5">
        <v>12409.145</v>
      </c>
      <c r="AP10" s="5">
        <v>4.89667956377202</v>
      </c>
      <c r="AQ10" s="5">
        <v>0.12528007492458801</v>
      </c>
      <c r="AR10" s="2">
        <v>933668.63600000006</v>
      </c>
      <c r="AS10" s="2">
        <v>0.62634022907753595</v>
      </c>
      <c r="AT10" s="2">
        <v>62.420145959823699</v>
      </c>
      <c r="AU10" s="5">
        <v>772467.89199999999</v>
      </c>
      <c r="AV10" s="5">
        <v>0.80870447666176704</v>
      </c>
      <c r="AW10" s="5">
        <v>61.805678907571597</v>
      </c>
      <c r="AX10" s="2">
        <v>230204.041</v>
      </c>
      <c r="AY10" s="2">
        <v>0.89306167178300799</v>
      </c>
      <c r="AZ10" s="2">
        <v>46.773554187108402</v>
      </c>
      <c r="BA10" s="5">
        <v>45111.392</v>
      </c>
      <c r="BB10" s="5">
        <v>1.71156199011673</v>
      </c>
      <c r="BC10" s="5">
        <v>45.971282072896599</v>
      </c>
      <c r="BD10" s="2">
        <v>380373</v>
      </c>
      <c r="BE10" s="2">
        <v>0.86095027957551296</v>
      </c>
      <c r="BF10" s="2">
        <v>46.688264410274897</v>
      </c>
      <c r="BG10" s="5">
        <v>76067.744999999995</v>
      </c>
      <c r="BH10" s="5">
        <v>1.3849968619047801</v>
      </c>
      <c r="BI10" s="5">
        <v>46.199485025973203</v>
      </c>
    </row>
    <row r="11" spans="1:61" x14ac:dyDescent="0.25">
      <c r="A11" s="1"/>
      <c r="B11" s="1" t="b">
        <v>0</v>
      </c>
      <c r="C11" s="1" t="s">
        <v>96</v>
      </c>
      <c r="D11" s="3">
        <v>43419.460196759297</v>
      </c>
      <c r="E11" s="4" t="s">
        <v>31</v>
      </c>
      <c r="F11" s="5" t="s">
        <v>148</v>
      </c>
      <c r="G11" s="1" t="s">
        <v>40</v>
      </c>
      <c r="H11" s="2">
        <v>1249.4680000000001</v>
      </c>
      <c r="I11" s="2">
        <v>9.1039584718363997</v>
      </c>
      <c r="J11" s="2">
        <v>1.7604090322639301</v>
      </c>
      <c r="K11" s="5">
        <v>13105.57</v>
      </c>
      <c r="L11" s="5">
        <v>3.5055559191211101</v>
      </c>
      <c r="M11" s="5">
        <v>1.7309053607378</v>
      </c>
      <c r="N11" s="2">
        <v>4923536.6140000001</v>
      </c>
      <c r="O11" s="2">
        <v>0.39447652216620899</v>
      </c>
      <c r="P11" s="2">
        <v>2.5174953744238202</v>
      </c>
      <c r="Q11" s="5">
        <v>14879.055</v>
      </c>
      <c r="R11" s="5">
        <v>3.00076335139953</v>
      </c>
      <c r="S11" s="5">
        <v>2.2710580416240602</v>
      </c>
      <c r="T11" s="2">
        <v>6017.8609999999999</v>
      </c>
      <c r="U11" s="2">
        <v>4.8539217360158498</v>
      </c>
      <c r="V11" s="2">
        <v>2.2648362122864798</v>
      </c>
      <c r="W11" s="5">
        <v>293.33699999999999</v>
      </c>
      <c r="X11" s="5">
        <v>28.466872270445201</v>
      </c>
      <c r="Y11" s="5" t="s">
        <v>37</v>
      </c>
      <c r="Z11" s="2">
        <v>1168.3689999999999</v>
      </c>
      <c r="AA11" s="2">
        <v>19.0163299088169</v>
      </c>
      <c r="AB11" s="2" t="s">
        <v>37</v>
      </c>
      <c r="AC11" s="5">
        <v>485.56400000000002</v>
      </c>
      <c r="AD11" s="5">
        <v>13.959211332617</v>
      </c>
      <c r="AE11" s="5" t="s">
        <v>37</v>
      </c>
      <c r="AF11" s="2">
        <v>51.058999999999997</v>
      </c>
      <c r="AG11" s="2">
        <v>51.003556155759597</v>
      </c>
      <c r="AH11" s="2" t="s">
        <v>37</v>
      </c>
      <c r="AI11" s="5">
        <v>6.0060000000000002</v>
      </c>
      <c r="AJ11" s="5">
        <v>116.53431646335</v>
      </c>
      <c r="AK11" s="5" t="s">
        <v>37</v>
      </c>
      <c r="AL11" s="2">
        <v>497.577</v>
      </c>
      <c r="AM11" s="2">
        <v>16.265083909833201</v>
      </c>
      <c r="AN11" s="2" t="s">
        <v>37</v>
      </c>
      <c r="AO11" s="5">
        <v>7.0069999999999997</v>
      </c>
      <c r="AP11" s="5">
        <v>96.421222530079007</v>
      </c>
      <c r="AQ11" s="5" t="s">
        <v>37</v>
      </c>
      <c r="AR11" s="2">
        <v>298.34399999999999</v>
      </c>
      <c r="AS11" s="2">
        <v>39.4478330642267</v>
      </c>
      <c r="AT11" s="2">
        <v>1.9945701620674001E-2</v>
      </c>
      <c r="AU11" s="5">
        <v>173.19800000000001</v>
      </c>
      <c r="AV11" s="5">
        <v>32.590331347812601</v>
      </c>
      <c r="AW11" s="5">
        <v>1.38576892143934E-2</v>
      </c>
      <c r="AX11" s="2">
        <v>30.033999999999999</v>
      </c>
      <c r="AY11" s="2">
        <v>72.014053024164994</v>
      </c>
      <c r="AZ11" s="2">
        <v>6.1023990732448196E-3</v>
      </c>
      <c r="BA11" s="5">
        <v>1.0009999999999999</v>
      </c>
      <c r="BB11" s="5">
        <v>316.22776601683802</v>
      </c>
      <c r="BC11" s="5">
        <v>1.02008054539681E-3</v>
      </c>
      <c r="BD11" s="2">
        <v>59.066000000000003</v>
      </c>
      <c r="BE11" s="2">
        <v>46.215073230833099</v>
      </c>
      <c r="BF11" s="2">
        <v>7.24995997522774E-3</v>
      </c>
      <c r="BG11" s="5">
        <v>4.0039999999999996</v>
      </c>
      <c r="BH11" s="5">
        <v>174.80147469502501</v>
      </c>
      <c r="BI11" s="5">
        <v>2.4318157195799199E-3</v>
      </c>
    </row>
    <row r="12" spans="1:61" x14ac:dyDescent="0.25">
      <c r="A12" s="1"/>
      <c r="B12" s="1" t="b">
        <v>0</v>
      </c>
      <c r="C12" s="1" t="s">
        <v>38</v>
      </c>
      <c r="D12" s="3">
        <v>43419.463784722197</v>
      </c>
      <c r="E12" s="4" t="s">
        <v>99</v>
      </c>
      <c r="F12" s="5" t="s">
        <v>156</v>
      </c>
      <c r="G12" s="1" t="s">
        <v>171</v>
      </c>
      <c r="H12" s="2">
        <v>4031.01</v>
      </c>
      <c r="I12" s="2">
        <v>6.3839267163807802</v>
      </c>
      <c r="J12" s="2">
        <v>3.14662495454226</v>
      </c>
      <c r="K12" s="5">
        <v>55397.563999999998</v>
      </c>
      <c r="L12" s="5">
        <v>1.68853336107381</v>
      </c>
      <c r="M12" s="5">
        <v>3.7636115531051502</v>
      </c>
      <c r="N12" s="2">
        <v>5536479.2379999999</v>
      </c>
      <c r="O12" s="2">
        <v>0.56815739007513799</v>
      </c>
      <c r="P12" s="2">
        <v>7.2177042342880799</v>
      </c>
      <c r="Q12" s="5">
        <v>374628.77799999999</v>
      </c>
      <c r="R12" s="5">
        <v>0.94516858982868102</v>
      </c>
      <c r="S12" s="5">
        <v>7.1719311206768603</v>
      </c>
      <c r="T12" s="2">
        <v>140382.30499999999</v>
      </c>
      <c r="U12" s="2">
        <v>0.97549162354571695</v>
      </c>
      <c r="V12" s="2">
        <v>7.17367891662132</v>
      </c>
      <c r="W12" s="5">
        <v>66005.221999999994</v>
      </c>
      <c r="X12" s="5">
        <v>1.2432423661386101</v>
      </c>
      <c r="Y12" s="5">
        <v>0.62697687032963101</v>
      </c>
      <c r="Z12" s="2">
        <v>19158.966</v>
      </c>
      <c r="AA12" s="2">
        <v>2.3184809890648301</v>
      </c>
      <c r="AB12" s="2">
        <v>0.61061749224116202</v>
      </c>
      <c r="AC12" s="5">
        <v>761191.78599999996</v>
      </c>
      <c r="AD12" s="5">
        <v>0.80090473353907399</v>
      </c>
      <c r="AE12" s="5">
        <v>6.2714925707832698</v>
      </c>
      <c r="AF12" s="2">
        <v>80287.078999999998</v>
      </c>
      <c r="AG12" s="2">
        <v>1.27087399776656</v>
      </c>
      <c r="AH12" s="2">
        <v>0.62665093462298505</v>
      </c>
      <c r="AI12" s="5">
        <v>51557.286999999997</v>
      </c>
      <c r="AJ12" s="5">
        <v>1.6240822227452201</v>
      </c>
      <c r="AK12" s="5">
        <v>0.62808245759027403</v>
      </c>
      <c r="AL12" s="2">
        <v>339446.97499999998</v>
      </c>
      <c r="AM12" s="2">
        <v>0.72341092795921302</v>
      </c>
      <c r="AN12" s="2">
        <v>6.2744051680463198</v>
      </c>
      <c r="AO12" s="5">
        <v>62297.591999999997</v>
      </c>
      <c r="AP12" s="5">
        <v>1.71365298234248</v>
      </c>
      <c r="AQ12" s="5">
        <v>0.62705179187177695</v>
      </c>
      <c r="AR12" s="2">
        <v>950928.94799999997</v>
      </c>
      <c r="AS12" s="2">
        <v>0.72664229594766305</v>
      </c>
      <c r="AT12" s="2">
        <v>63.574079114275399</v>
      </c>
      <c r="AU12" s="5">
        <v>782939.97</v>
      </c>
      <c r="AV12" s="5">
        <v>0.85087107172487797</v>
      </c>
      <c r="AW12" s="5">
        <v>62.643556956699697</v>
      </c>
      <c r="AX12" s="2">
        <v>232183.96100000001</v>
      </c>
      <c r="AY12" s="2">
        <v>0.98748588266177695</v>
      </c>
      <c r="AZ12" s="2">
        <v>47.175840328584698</v>
      </c>
      <c r="BA12" s="5">
        <v>46043.478999999999</v>
      </c>
      <c r="BB12" s="5">
        <v>1.9353553017223799</v>
      </c>
      <c r="BC12" s="5">
        <v>46.921136034252498</v>
      </c>
      <c r="BD12" s="2">
        <v>388810.39600000001</v>
      </c>
      <c r="BE12" s="2">
        <v>0.51619889208640901</v>
      </c>
      <c r="BF12" s="2">
        <v>47.7238988411683</v>
      </c>
      <c r="BG12" s="5">
        <v>77571.532000000007</v>
      </c>
      <c r="BH12" s="5">
        <v>1.7702362764648001</v>
      </c>
      <c r="BI12" s="5">
        <v>47.112804922451701</v>
      </c>
    </row>
    <row r="13" spans="1:61" x14ac:dyDescent="0.25">
      <c r="A13" s="1"/>
      <c r="B13" s="1" t="b">
        <v>0</v>
      </c>
      <c r="C13" s="1" t="s">
        <v>109</v>
      </c>
      <c r="D13" s="3">
        <v>43419.467465277798</v>
      </c>
      <c r="E13" s="4" t="s">
        <v>31</v>
      </c>
      <c r="F13" s="5" t="s">
        <v>148</v>
      </c>
      <c r="G13" s="1" t="s">
        <v>40</v>
      </c>
      <c r="H13" s="2">
        <v>1254.463</v>
      </c>
      <c r="I13" s="2">
        <v>12.490161138988</v>
      </c>
      <c r="J13" s="2">
        <v>19.155097716571301</v>
      </c>
      <c r="K13" s="5">
        <v>13103.633</v>
      </c>
      <c r="L13" s="5">
        <v>2.9693818695640299</v>
      </c>
      <c r="M13" s="5">
        <v>15.4777107595144</v>
      </c>
      <c r="N13" s="2">
        <v>4958497.8229999999</v>
      </c>
      <c r="O13" s="2">
        <v>0.49414322207616601</v>
      </c>
      <c r="P13" s="2" t="s">
        <v>37</v>
      </c>
      <c r="Q13" s="5">
        <v>15098.339</v>
      </c>
      <c r="R13" s="5">
        <v>1.93927328366134</v>
      </c>
      <c r="S13" s="5" t="s">
        <v>37</v>
      </c>
      <c r="T13" s="2">
        <v>5940.7150000000001</v>
      </c>
      <c r="U13" s="2">
        <v>6.31983588037044</v>
      </c>
      <c r="V13" s="2" t="s">
        <v>37</v>
      </c>
      <c r="W13" s="5">
        <v>317.36399999999998</v>
      </c>
      <c r="X13" s="5">
        <v>15.096579764963099</v>
      </c>
      <c r="Y13" s="5" t="s">
        <v>37</v>
      </c>
      <c r="Z13" s="2">
        <v>1039.2149999999999</v>
      </c>
      <c r="AA13" s="2">
        <v>10.726640033650799</v>
      </c>
      <c r="AB13" s="2" t="s">
        <v>37</v>
      </c>
      <c r="AC13" s="5">
        <v>543.62400000000002</v>
      </c>
      <c r="AD13" s="5">
        <v>11.3873251263719</v>
      </c>
      <c r="AE13" s="5" t="s">
        <v>37</v>
      </c>
      <c r="AF13" s="2">
        <v>77.088999999999999</v>
      </c>
      <c r="AG13" s="2">
        <v>37.262673687416303</v>
      </c>
      <c r="AH13" s="2" t="s">
        <v>37</v>
      </c>
      <c r="AI13" s="5">
        <v>4.0039999999999996</v>
      </c>
      <c r="AJ13" s="5">
        <v>241.52294576982399</v>
      </c>
      <c r="AK13" s="5" t="s">
        <v>37</v>
      </c>
      <c r="AL13" s="2">
        <v>615.71900000000005</v>
      </c>
      <c r="AM13" s="2">
        <v>16.1382432126019</v>
      </c>
      <c r="AN13" s="2" t="s">
        <v>37</v>
      </c>
      <c r="AO13" s="5">
        <v>22.024999999999999</v>
      </c>
      <c r="AP13" s="5">
        <v>90.409086938575598</v>
      </c>
      <c r="AQ13" s="5" t="s">
        <v>37</v>
      </c>
      <c r="AR13" s="2">
        <v>292.33499999999998</v>
      </c>
      <c r="AS13" s="2">
        <v>15.127921174510201</v>
      </c>
      <c r="AT13" s="2">
        <v>1.95439716678724E-2</v>
      </c>
      <c r="AU13" s="5">
        <v>188.214</v>
      </c>
      <c r="AV13" s="5">
        <v>27.215660791309599</v>
      </c>
      <c r="AW13" s="5">
        <v>1.5059129538434799E-2</v>
      </c>
      <c r="AX13" s="2">
        <v>29.032</v>
      </c>
      <c r="AY13" s="2">
        <v>92.602003961446499</v>
      </c>
      <c r="AZ13" s="2">
        <v>5.89880967884543E-3</v>
      </c>
      <c r="BA13" s="5">
        <v>0</v>
      </c>
      <c r="BB13" s="5" t="s">
        <v>46</v>
      </c>
      <c r="BC13" s="5">
        <v>0</v>
      </c>
      <c r="BD13" s="2">
        <v>44.048000000000002</v>
      </c>
      <c r="BE13" s="2">
        <v>63.569584211247701</v>
      </c>
      <c r="BF13" s="2">
        <v>5.4066000235132097E-3</v>
      </c>
      <c r="BG13" s="5">
        <v>1.0009999999999999</v>
      </c>
      <c r="BH13" s="5">
        <v>316.22776601683802</v>
      </c>
      <c r="BI13" s="5">
        <v>6.0795392989497997E-4</v>
      </c>
    </row>
    <row r="14" spans="1:61" x14ac:dyDescent="0.25">
      <c r="A14" s="1"/>
      <c r="B14" s="1" t="b">
        <v>0</v>
      </c>
      <c r="C14" s="1" t="s">
        <v>1</v>
      </c>
      <c r="D14" s="3">
        <v>43419.471064814803</v>
      </c>
      <c r="E14" s="4" t="s">
        <v>99</v>
      </c>
      <c r="F14" s="5" t="s">
        <v>165</v>
      </c>
      <c r="G14" s="1" t="s">
        <v>6</v>
      </c>
      <c r="H14" s="2">
        <v>7557.1350000000002</v>
      </c>
      <c r="I14" s="2">
        <v>2.9225847734754402</v>
      </c>
      <c r="J14" s="2">
        <v>19.575481970990101</v>
      </c>
      <c r="K14" s="5">
        <v>106919.592</v>
      </c>
      <c r="L14" s="5">
        <v>1.7761541076213101</v>
      </c>
      <c r="M14" s="5">
        <v>23.051696057601699</v>
      </c>
      <c r="N14" s="2">
        <v>6128139.4879999999</v>
      </c>
      <c r="O14" s="2">
        <v>0.467076199832206</v>
      </c>
      <c r="P14" s="2">
        <v>13.4894374653604</v>
      </c>
      <c r="Q14" s="5">
        <v>720753.73899999994</v>
      </c>
      <c r="R14" s="5">
        <v>1.0602483756291301</v>
      </c>
      <c r="S14" s="5">
        <v>13.3891992917431</v>
      </c>
      <c r="T14" s="2">
        <v>270219.92</v>
      </c>
      <c r="U14" s="2">
        <v>0.81172923487828597</v>
      </c>
      <c r="V14" s="2">
        <v>13.3950902965616</v>
      </c>
      <c r="W14" s="5">
        <v>133239.48199999999</v>
      </c>
      <c r="X14" s="5">
        <v>0.92329937277534002</v>
      </c>
      <c r="Y14" s="5">
        <v>1.2563104421495701</v>
      </c>
      <c r="Z14" s="2">
        <v>35577.853999999999</v>
      </c>
      <c r="AA14" s="2">
        <v>1.8048135729938499</v>
      </c>
      <c r="AB14" s="2">
        <v>1.23926119163056</v>
      </c>
      <c r="AC14" s="5">
        <v>1552549.15</v>
      </c>
      <c r="AD14" s="5">
        <v>0.82782879077889604</v>
      </c>
      <c r="AE14" s="5">
        <v>12.587451752576801</v>
      </c>
      <c r="AF14" s="2">
        <v>161290.26300000001</v>
      </c>
      <c r="AG14" s="2">
        <v>1.33956403668271</v>
      </c>
      <c r="AH14" s="2">
        <v>1.25430504566393</v>
      </c>
      <c r="AI14" s="5">
        <v>105355.683</v>
      </c>
      <c r="AJ14" s="5">
        <v>1.0999307996549199</v>
      </c>
      <c r="AK14" s="5">
        <v>1.2589315887880499</v>
      </c>
      <c r="AL14" s="2">
        <v>688947.49699999997</v>
      </c>
      <c r="AM14" s="2">
        <v>0.713625280160333</v>
      </c>
      <c r="AN14" s="2">
        <v>12.578233649640801</v>
      </c>
      <c r="AO14" s="5">
        <v>123957.75199999999</v>
      </c>
      <c r="AP14" s="5">
        <v>0.75723586866248105</v>
      </c>
      <c r="AQ14" s="5">
        <v>1.2516321597984601</v>
      </c>
      <c r="AR14" s="2">
        <v>970517.11300000001</v>
      </c>
      <c r="AS14" s="2">
        <v>0.75312940484074797</v>
      </c>
      <c r="AT14" s="2">
        <v>64.883640206124198</v>
      </c>
      <c r="AU14" s="5">
        <v>799605.53700000001</v>
      </c>
      <c r="AV14" s="5">
        <v>0.87961391752370899</v>
      </c>
      <c r="AW14" s="5">
        <v>63.976980252971302</v>
      </c>
      <c r="AX14" s="2">
        <v>238408.60500000001</v>
      </c>
      <c r="AY14" s="2">
        <v>0.93151606149592103</v>
      </c>
      <c r="AZ14" s="2">
        <v>48.440582346859898</v>
      </c>
      <c r="BA14" s="5">
        <v>47034.544999999998</v>
      </c>
      <c r="BB14" s="5">
        <v>2.1615112624826298</v>
      </c>
      <c r="BC14" s="5">
        <v>47.931093222868199</v>
      </c>
      <c r="BD14" s="2">
        <v>398387.772</v>
      </c>
      <c r="BE14" s="2">
        <v>0.62888845875473798</v>
      </c>
      <c r="BF14" s="2">
        <v>48.899458260592397</v>
      </c>
      <c r="BG14" s="5">
        <v>79610.864000000001</v>
      </c>
      <c r="BH14" s="5">
        <v>1.4344733074939799</v>
      </c>
      <c r="BI14" s="5">
        <v>48.351386244889902</v>
      </c>
    </row>
    <row r="15" spans="1:61" x14ac:dyDescent="0.25">
      <c r="A15" s="1"/>
      <c r="B15" s="1" t="b">
        <v>0</v>
      </c>
      <c r="C15" s="1" t="s">
        <v>176</v>
      </c>
      <c r="D15" s="3">
        <v>43419.474722222199</v>
      </c>
      <c r="E15" s="4" t="s">
        <v>31</v>
      </c>
      <c r="F15" s="5" t="s">
        <v>148</v>
      </c>
      <c r="G15" s="1" t="s">
        <v>40</v>
      </c>
      <c r="H15" s="2">
        <v>1224.431</v>
      </c>
      <c r="I15" s="2">
        <v>6.3806757416487896</v>
      </c>
      <c r="J15" s="2" t="s">
        <v>37</v>
      </c>
      <c r="K15" s="5">
        <v>13227.828</v>
      </c>
      <c r="L15" s="5">
        <v>3.12691513393098</v>
      </c>
      <c r="M15" s="5" t="s">
        <v>37</v>
      </c>
      <c r="N15" s="2">
        <v>4986740.517</v>
      </c>
      <c r="O15" s="2">
        <v>0.75301070656012303</v>
      </c>
      <c r="P15" s="2" t="s">
        <v>37</v>
      </c>
      <c r="Q15" s="5">
        <v>15010.268</v>
      </c>
      <c r="R15" s="5">
        <v>4.71380872339041</v>
      </c>
      <c r="S15" s="5" t="s">
        <v>37</v>
      </c>
      <c r="T15" s="2">
        <v>6181.04</v>
      </c>
      <c r="U15" s="2">
        <v>6.6976480206933298</v>
      </c>
      <c r="V15" s="2" t="s">
        <v>37</v>
      </c>
      <c r="W15" s="5">
        <v>341.38900000000001</v>
      </c>
      <c r="X15" s="5">
        <v>16.499556230882501</v>
      </c>
      <c r="Y15" s="5" t="s">
        <v>37</v>
      </c>
      <c r="Z15" s="2">
        <v>1057.2349999999999</v>
      </c>
      <c r="AA15" s="2">
        <v>13.085457328491</v>
      </c>
      <c r="AB15" s="2" t="s">
        <v>37</v>
      </c>
      <c r="AC15" s="5">
        <v>604.697</v>
      </c>
      <c r="AD15" s="5">
        <v>17.989073360929101</v>
      </c>
      <c r="AE15" s="5" t="s">
        <v>37</v>
      </c>
      <c r="AF15" s="2">
        <v>86.099000000000004</v>
      </c>
      <c r="AG15" s="2">
        <v>36.8553608314608</v>
      </c>
      <c r="AH15" s="2" t="s">
        <v>37</v>
      </c>
      <c r="AI15" s="5">
        <v>18.018999999999998</v>
      </c>
      <c r="AJ15" s="5">
        <v>68.300168953988802</v>
      </c>
      <c r="AK15" s="5">
        <v>9.57114118451123E-5</v>
      </c>
      <c r="AL15" s="2">
        <v>826.971</v>
      </c>
      <c r="AM15" s="2">
        <v>14.6760528862243</v>
      </c>
      <c r="AN15" s="2" t="s">
        <v>37</v>
      </c>
      <c r="AO15" s="5">
        <v>31.033999999999999</v>
      </c>
      <c r="AP15" s="5">
        <v>55.7754570411374</v>
      </c>
      <c r="AQ15" s="5">
        <v>3.0328894034020801E-5</v>
      </c>
      <c r="AR15" s="2">
        <v>347.399</v>
      </c>
      <c r="AS15" s="2">
        <v>28.106489680848298</v>
      </c>
      <c r="AT15" s="2">
        <v>2.3225259423083799E-2</v>
      </c>
      <c r="AU15" s="5">
        <v>224.255</v>
      </c>
      <c r="AV15" s="5">
        <v>16.9934417161341</v>
      </c>
      <c r="AW15" s="5">
        <v>1.7942794343894199E-2</v>
      </c>
      <c r="AX15" s="2">
        <v>20.021999999999998</v>
      </c>
      <c r="AY15" s="2">
        <v>100.00943439800101</v>
      </c>
      <c r="AZ15" s="2">
        <v>4.0681305934776504E-3</v>
      </c>
      <c r="BA15" s="5">
        <v>0</v>
      </c>
      <c r="BB15" s="5" t="s">
        <v>46</v>
      </c>
      <c r="BC15" s="5">
        <v>0</v>
      </c>
      <c r="BD15" s="2">
        <v>40.046999999999997</v>
      </c>
      <c r="BE15" s="2">
        <v>64.549185386295605</v>
      </c>
      <c r="BF15" s="2">
        <v>4.9155037945340001E-3</v>
      </c>
      <c r="BG15" s="5">
        <v>3.0030000000000001</v>
      </c>
      <c r="BH15" s="5">
        <v>316.22776601683802</v>
      </c>
      <c r="BI15" s="5">
        <v>1.82386178968494E-3</v>
      </c>
    </row>
    <row r="16" spans="1:61" x14ac:dyDescent="0.25">
      <c r="A16" s="1"/>
      <c r="B16" s="1" t="b">
        <v>0</v>
      </c>
      <c r="C16" s="1" t="s">
        <v>42</v>
      </c>
      <c r="D16" s="3">
        <v>43419.478321759299</v>
      </c>
      <c r="E16" s="4" t="s">
        <v>99</v>
      </c>
      <c r="F16" s="5" t="s">
        <v>160</v>
      </c>
      <c r="G16" s="1" t="s">
        <v>47</v>
      </c>
      <c r="H16" s="2">
        <v>34416.661</v>
      </c>
      <c r="I16" s="2">
        <v>2.1786497519667498</v>
      </c>
      <c r="J16" s="2">
        <v>125.954790775793</v>
      </c>
      <c r="K16" s="5">
        <v>462832.07500000001</v>
      </c>
      <c r="L16" s="5">
        <v>0.86553304421504995</v>
      </c>
      <c r="M16" s="5">
        <v>126.137524523157</v>
      </c>
      <c r="N16" s="2">
        <v>15707497.444</v>
      </c>
      <c r="O16" s="2">
        <v>0.388575305553442</v>
      </c>
      <c r="P16" s="2">
        <v>125.63955865851</v>
      </c>
      <c r="Q16" s="5">
        <v>6027615.8729999997</v>
      </c>
      <c r="R16" s="5">
        <v>0.58327881761615397</v>
      </c>
      <c r="S16" s="5">
        <v>125.527795194755</v>
      </c>
      <c r="T16" s="2">
        <v>2598937.5090000001</v>
      </c>
      <c r="U16" s="2">
        <v>0.56722624258450705</v>
      </c>
      <c r="V16" s="2">
        <v>125.72012169643899</v>
      </c>
      <c r="W16" s="5">
        <v>1356155.709</v>
      </c>
      <c r="X16" s="5">
        <v>0.87753771367939604</v>
      </c>
      <c r="Y16" s="5">
        <v>12.542560050980001</v>
      </c>
      <c r="Z16" s="2">
        <v>316422.15100000001</v>
      </c>
      <c r="AA16" s="2">
        <v>0.68701727189796502</v>
      </c>
      <c r="AB16" s="2">
        <v>12.5259329935569</v>
      </c>
      <c r="AC16" s="5">
        <v>15048822.949999999</v>
      </c>
      <c r="AD16" s="5">
        <v>0.37938833565483099</v>
      </c>
      <c r="AE16" s="5">
        <v>125.35055160634801</v>
      </c>
      <c r="AF16" s="2">
        <v>1645350.683</v>
      </c>
      <c r="AG16" s="2">
        <v>0.66154107760200398</v>
      </c>
      <c r="AH16" s="2">
        <v>12.542338244839</v>
      </c>
      <c r="AI16" s="5">
        <v>1053957.6029999999</v>
      </c>
      <c r="AJ16" s="5">
        <v>0.45603756208345197</v>
      </c>
      <c r="AK16" s="5">
        <v>12.5396962586853</v>
      </c>
      <c r="AL16" s="2">
        <v>6799151.7719999999</v>
      </c>
      <c r="AM16" s="2">
        <v>0.34736504104975502</v>
      </c>
      <c r="AN16" s="2">
        <v>125.37915528704001</v>
      </c>
      <c r="AO16" s="5">
        <v>1237930.8999999999</v>
      </c>
      <c r="AP16" s="5">
        <v>0.95065784986673596</v>
      </c>
      <c r="AQ16" s="5">
        <v>12.538541084157201</v>
      </c>
      <c r="AR16" s="2">
        <v>968566.49100000004</v>
      </c>
      <c r="AS16" s="2">
        <v>0.53612624199511205</v>
      </c>
      <c r="AT16" s="2">
        <v>64.753231937861003</v>
      </c>
      <c r="AU16" s="5">
        <v>799313.18500000006</v>
      </c>
      <c r="AV16" s="5">
        <v>0.66903808560876998</v>
      </c>
      <c r="AW16" s="5">
        <v>63.953588971563804</v>
      </c>
      <c r="AX16" s="2">
        <v>238579.19699999999</v>
      </c>
      <c r="AY16" s="2">
        <v>0.931259306150368</v>
      </c>
      <c r="AZ16" s="2">
        <v>48.475243746030898</v>
      </c>
      <c r="BA16" s="5">
        <v>47168.197999999997</v>
      </c>
      <c r="BB16" s="5">
        <v>1.9016783948461</v>
      </c>
      <c r="BC16" s="5">
        <v>48.067293847377599</v>
      </c>
      <c r="BD16" s="2">
        <v>398389.14299999998</v>
      </c>
      <c r="BE16" s="2">
        <v>0.75403053677526899</v>
      </c>
      <c r="BF16" s="2">
        <v>48.8996265417546</v>
      </c>
      <c r="BG16" s="5">
        <v>79717.289999999994</v>
      </c>
      <c r="BH16" s="5">
        <v>1.6342640942829501</v>
      </c>
      <c r="BI16" s="5">
        <v>48.416023712365401</v>
      </c>
    </row>
    <row r="17" spans="1:61" x14ac:dyDescent="0.25">
      <c r="A17" s="1"/>
      <c r="B17" s="1" t="b">
        <v>0</v>
      </c>
      <c r="C17" s="1" t="s">
        <v>89</v>
      </c>
      <c r="D17" s="3">
        <v>43419.4819444444</v>
      </c>
      <c r="E17" s="4" t="s">
        <v>31</v>
      </c>
      <c r="F17" s="5" t="s">
        <v>148</v>
      </c>
      <c r="G17" s="1" t="s">
        <v>40</v>
      </c>
      <c r="H17" s="2">
        <v>1274.501</v>
      </c>
      <c r="I17" s="2">
        <v>14.6934213723941</v>
      </c>
      <c r="J17" s="2" t="s">
        <v>37</v>
      </c>
      <c r="K17" s="5">
        <v>13219.811</v>
      </c>
      <c r="L17" s="5">
        <v>2.2454834174032499</v>
      </c>
      <c r="M17" s="5" t="s">
        <v>37</v>
      </c>
      <c r="N17" s="2">
        <v>4978782.9519999996</v>
      </c>
      <c r="O17" s="2">
        <v>0.66020224310582298</v>
      </c>
      <c r="P17" s="2" t="s">
        <v>37</v>
      </c>
      <c r="Q17" s="5">
        <v>15605.325000000001</v>
      </c>
      <c r="R17" s="5">
        <v>2.7703967221020198</v>
      </c>
      <c r="S17" s="5" t="s">
        <v>37</v>
      </c>
      <c r="T17" s="2">
        <v>6268.19</v>
      </c>
      <c r="U17" s="2">
        <v>3.1636468341107902</v>
      </c>
      <c r="V17" s="2" t="s">
        <v>37</v>
      </c>
      <c r="W17" s="5">
        <v>450.517</v>
      </c>
      <c r="X17" s="5">
        <v>32.288125253329497</v>
      </c>
      <c r="Y17" s="5" t="s">
        <v>37</v>
      </c>
      <c r="Z17" s="2">
        <v>863.00099999999998</v>
      </c>
      <c r="AA17" s="2">
        <v>14.3737573094895</v>
      </c>
      <c r="AB17" s="2" t="s">
        <v>37</v>
      </c>
      <c r="AC17" s="5">
        <v>2484.029</v>
      </c>
      <c r="AD17" s="5">
        <v>33.740422998397101</v>
      </c>
      <c r="AE17" s="5" t="s">
        <v>37</v>
      </c>
      <c r="AF17" s="2">
        <v>308.35300000000001</v>
      </c>
      <c r="AG17" s="2">
        <v>26.412823469159999</v>
      </c>
      <c r="AH17" s="2">
        <v>4.8085539987856302E-4</v>
      </c>
      <c r="AI17" s="5">
        <v>169.19499999999999</v>
      </c>
      <c r="AJ17" s="5">
        <v>34.665902219251798</v>
      </c>
      <c r="AK17" s="5">
        <v>1.89395712101486E-3</v>
      </c>
      <c r="AL17" s="2">
        <v>2901.59</v>
      </c>
      <c r="AM17" s="2">
        <v>19.3927181006853</v>
      </c>
      <c r="AN17" s="2">
        <v>9.0875933454880702E-3</v>
      </c>
      <c r="AO17" s="5">
        <v>174.2</v>
      </c>
      <c r="AP17" s="5">
        <v>51.705454124436798</v>
      </c>
      <c r="AQ17" s="5">
        <v>1.4805248922402901E-3</v>
      </c>
      <c r="AR17" s="2">
        <v>319.36599999999999</v>
      </c>
      <c r="AS17" s="2">
        <v>25.486921180464499</v>
      </c>
      <c r="AT17" s="2">
        <v>2.1351121335733799E-2</v>
      </c>
      <c r="AU17" s="5">
        <v>210.24100000000001</v>
      </c>
      <c r="AV17" s="5">
        <v>32.453023412441098</v>
      </c>
      <c r="AW17" s="5">
        <v>1.6821524718087299E-2</v>
      </c>
      <c r="AX17" s="2">
        <v>34.039000000000001</v>
      </c>
      <c r="AY17" s="2">
        <v>72.311480984400703</v>
      </c>
      <c r="AZ17" s="2">
        <v>6.9161471017573596E-3</v>
      </c>
      <c r="BA17" s="5">
        <v>0</v>
      </c>
      <c r="BB17" s="5" t="s">
        <v>46</v>
      </c>
      <c r="BC17" s="5">
        <v>0</v>
      </c>
      <c r="BD17" s="2">
        <v>53.061</v>
      </c>
      <c r="BE17" s="2">
        <v>62.925456627179997</v>
      </c>
      <c r="BF17" s="2">
        <v>6.5128860299590099E-3</v>
      </c>
      <c r="BG17" s="5">
        <v>2.0019999999999998</v>
      </c>
      <c r="BH17" s="5">
        <v>210.81851067789199</v>
      </c>
      <c r="BI17" s="5">
        <v>1.2159078597899599E-3</v>
      </c>
    </row>
    <row r="18" spans="1:61" x14ac:dyDescent="0.25">
      <c r="A18" s="1"/>
      <c r="B18" s="1" t="b">
        <v>0</v>
      </c>
      <c r="C18" s="1" t="s">
        <v>112</v>
      </c>
      <c r="D18" s="3">
        <v>43419.485532407401</v>
      </c>
      <c r="E18" s="4" t="s">
        <v>31</v>
      </c>
      <c r="F18" s="5" t="s">
        <v>148</v>
      </c>
      <c r="G18" s="1" t="s">
        <v>40</v>
      </c>
      <c r="H18" s="2">
        <v>1224.433</v>
      </c>
      <c r="I18" s="2">
        <v>13.2864547150705</v>
      </c>
      <c r="J18" s="2" t="s">
        <v>37</v>
      </c>
      <c r="K18" s="5">
        <v>13103.584000000001</v>
      </c>
      <c r="L18" s="5">
        <v>3.1194882050567001</v>
      </c>
      <c r="M18" s="5" t="s">
        <v>37</v>
      </c>
      <c r="N18" s="2">
        <v>4990174.6069999998</v>
      </c>
      <c r="O18" s="2">
        <v>0.35474197093423698</v>
      </c>
      <c r="P18" s="2" t="s">
        <v>37</v>
      </c>
      <c r="Q18" s="5">
        <v>15083.882</v>
      </c>
      <c r="R18" s="5">
        <v>2.0032812440137802</v>
      </c>
      <c r="S18" s="5" t="s">
        <v>37</v>
      </c>
      <c r="T18" s="2">
        <v>6128.0029999999997</v>
      </c>
      <c r="U18" s="2">
        <v>4.4562139033623804</v>
      </c>
      <c r="V18" s="2" t="s">
        <v>37</v>
      </c>
      <c r="W18" s="5">
        <v>306.34899999999999</v>
      </c>
      <c r="X18" s="5">
        <v>20.156985031467698</v>
      </c>
      <c r="Y18" s="5" t="s">
        <v>37</v>
      </c>
      <c r="Z18" s="2">
        <v>867.00300000000004</v>
      </c>
      <c r="AA18" s="2">
        <v>10.7532899318952</v>
      </c>
      <c r="AB18" s="2" t="s">
        <v>37</v>
      </c>
      <c r="AC18" s="5">
        <v>494.572</v>
      </c>
      <c r="AD18" s="5">
        <v>16.227824456984699</v>
      </c>
      <c r="AE18" s="5" t="s">
        <v>37</v>
      </c>
      <c r="AF18" s="2">
        <v>166.19</v>
      </c>
      <c r="AG18" s="2">
        <v>19.303703598395099</v>
      </c>
      <c r="AH18" s="2" t="s">
        <v>37</v>
      </c>
      <c r="AI18" s="5">
        <v>11.012</v>
      </c>
      <c r="AJ18" s="5">
        <v>116.983387625752</v>
      </c>
      <c r="AK18" s="5">
        <v>1.1921632284806299E-5</v>
      </c>
      <c r="AL18" s="2">
        <v>1423.6969999999999</v>
      </c>
      <c r="AM18" s="2">
        <v>16.4621700333349</v>
      </c>
      <c r="AN18" s="2" t="s">
        <v>37</v>
      </c>
      <c r="AO18" s="5">
        <v>12.012</v>
      </c>
      <c r="AP18" s="5">
        <v>76.578048622723401</v>
      </c>
      <c r="AQ18" s="5" t="s">
        <v>37</v>
      </c>
      <c r="AR18" s="2">
        <v>164.18899999999999</v>
      </c>
      <c r="AS18" s="2">
        <v>24.0845666530678</v>
      </c>
      <c r="AT18" s="2">
        <v>1.09768079914355E-2</v>
      </c>
      <c r="AU18" s="5">
        <v>115.131</v>
      </c>
      <c r="AV18" s="5">
        <v>31.552828837007699</v>
      </c>
      <c r="AW18" s="5">
        <v>9.2117092399584492E-3</v>
      </c>
      <c r="AX18" s="2">
        <v>10.010999999999999</v>
      </c>
      <c r="AY18" s="2">
        <v>133.34498858380701</v>
      </c>
      <c r="AZ18" s="2">
        <v>2.03406529673883E-3</v>
      </c>
      <c r="BA18" s="5">
        <v>2.0019999999999998</v>
      </c>
      <c r="BB18" s="5">
        <v>316.22776601683802</v>
      </c>
      <c r="BC18" s="5">
        <v>2.04016109079363E-3</v>
      </c>
      <c r="BD18" s="2">
        <v>13.013999999999999</v>
      </c>
      <c r="BE18" s="2">
        <v>114.96877633174</v>
      </c>
      <c r="BF18" s="2">
        <v>1.5973822354250101E-3</v>
      </c>
      <c r="BG18" s="5">
        <v>6.0060000000000002</v>
      </c>
      <c r="BH18" s="5">
        <v>140.54567378526099</v>
      </c>
      <c r="BI18" s="5">
        <v>3.64772357936988E-3</v>
      </c>
    </row>
    <row r="19" spans="1:61" x14ac:dyDescent="0.25">
      <c r="A19" s="1"/>
      <c r="B19" s="1" t="b">
        <v>0</v>
      </c>
      <c r="C19" s="1" t="s">
        <v>83</v>
      </c>
      <c r="D19" s="3">
        <v>43419.489108796297</v>
      </c>
      <c r="E19" s="4" t="s">
        <v>31</v>
      </c>
      <c r="F19" s="5" t="s">
        <v>148</v>
      </c>
      <c r="G19" s="1" t="s">
        <v>40</v>
      </c>
      <c r="H19" s="2">
        <v>1140.328</v>
      </c>
      <c r="I19" s="2">
        <v>9.1935142719644301</v>
      </c>
      <c r="J19" s="2" t="s">
        <v>37</v>
      </c>
      <c r="K19" s="5">
        <v>13143.609</v>
      </c>
      <c r="L19" s="5">
        <v>3.73071010106213</v>
      </c>
      <c r="M19" s="5" t="s">
        <v>37</v>
      </c>
      <c r="N19" s="2">
        <v>4967644.3439999996</v>
      </c>
      <c r="O19" s="2">
        <v>0.54702640091524801</v>
      </c>
      <c r="P19" s="2" t="s">
        <v>37</v>
      </c>
      <c r="Q19" s="5">
        <v>15308.290999999999</v>
      </c>
      <c r="R19" s="5">
        <v>3.1490525782799401</v>
      </c>
      <c r="S19" s="5" t="s">
        <v>37</v>
      </c>
      <c r="T19" s="2">
        <v>6133.9780000000001</v>
      </c>
      <c r="U19" s="2">
        <v>3.5742734206106301</v>
      </c>
      <c r="V19" s="2" t="s">
        <v>37</v>
      </c>
      <c r="W19" s="5">
        <v>269.30599999999998</v>
      </c>
      <c r="X19" s="5">
        <v>26.196046354818598</v>
      </c>
      <c r="Y19" s="5" t="s">
        <v>37</v>
      </c>
      <c r="Z19" s="2">
        <v>772.89700000000005</v>
      </c>
      <c r="AA19" s="2">
        <v>13.962086743657</v>
      </c>
      <c r="AB19" s="2" t="s">
        <v>37</v>
      </c>
      <c r="AC19" s="5">
        <v>473.54500000000002</v>
      </c>
      <c r="AD19" s="5">
        <v>13.9903628879986</v>
      </c>
      <c r="AE19" s="5" t="s">
        <v>37</v>
      </c>
      <c r="AF19" s="2">
        <v>107.122</v>
      </c>
      <c r="AG19" s="2">
        <v>35.532395408235701</v>
      </c>
      <c r="AH19" s="2" t="s">
        <v>37</v>
      </c>
      <c r="AI19" s="5">
        <v>10.01</v>
      </c>
      <c r="AJ19" s="5">
        <v>115.47005383792499</v>
      </c>
      <c r="AK19" s="5" t="s">
        <v>37</v>
      </c>
      <c r="AL19" s="2">
        <v>1101.3009999999999</v>
      </c>
      <c r="AM19" s="2">
        <v>12.8430641229402</v>
      </c>
      <c r="AN19" s="2" t="s">
        <v>37</v>
      </c>
      <c r="AO19" s="5">
        <v>10.010999999999999</v>
      </c>
      <c r="AP19" s="5">
        <v>149.07864554328799</v>
      </c>
      <c r="AQ19" s="5" t="s">
        <v>37</v>
      </c>
      <c r="AR19" s="2">
        <v>134.15299999999999</v>
      </c>
      <c r="AS19" s="2">
        <v>31.895957951099501</v>
      </c>
      <c r="AT19" s="2">
        <v>8.9687599198183098E-3</v>
      </c>
      <c r="AU19" s="5">
        <v>141.16</v>
      </c>
      <c r="AV19" s="5">
        <v>40.043741123741803</v>
      </c>
      <c r="AW19" s="5">
        <v>1.12943071484877E-2</v>
      </c>
      <c r="AX19" s="2">
        <v>10.010999999999999</v>
      </c>
      <c r="AY19" s="2">
        <v>141.43077553601401</v>
      </c>
      <c r="AZ19" s="2">
        <v>2.03406529673883E-3</v>
      </c>
      <c r="BA19" s="5">
        <v>0</v>
      </c>
      <c r="BB19" s="5" t="s">
        <v>46</v>
      </c>
      <c r="BC19" s="5">
        <v>0</v>
      </c>
      <c r="BD19" s="2">
        <v>16.018000000000001</v>
      </c>
      <c r="BE19" s="2">
        <v>84.377564187217502</v>
      </c>
      <c r="BF19" s="2">
        <v>1.96610332311648E-3</v>
      </c>
      <c r="BG19" s="5">
        <v>1.0009999999999999</v>
      </c>
      <c r="BH19" s="5">
        <v>316.22776601683802</v>
      </c>
      <c r="BI19" s="5">
        <v>6.0795392989497997E-4</v>
      </c>
    </row>
    <row r="20" spans="1:61" x14ac:dyDescent="0.25">
      <c r="A20" s="1"/>
      <c r="B20" s="1" t="b">
        <v>0</v>
      </c>
      <c r="C20" s="1" t="s">
        <v>153</v>
      </c>
      <c r="D20" s="3">
        <v>43419.492708333302</v>
      </c>
      <c r="E20" s="4" t="s">
        <v>31</v>
      </c>
      <c r="F20" s="5" t="s">
        <v>148</v>
      </c>
      <c r="G20" s="1" t="s">
        <v>13</v>
      </c>
      <c r="H20" s="2">
        <v>1884.2349999999999</v>
      </c>
      <c r="I20" s="2">
        <v>7.69492365257838</v>
      </c>
      <c r="J20" s="2" t="s">
        <v>37</v>
      </c>
      <c r="K20" s="5">
        <v>26063.300999999999</v>
      </c>
      <c r="L20" s="5">
        <v>2.1100936334335301</v>
      </c>
      <c r="M20" s="5" t="s">
        <v>37</v>
      </c>
      <c r="N20" s="2">
        <v>4982125.4179999996</v>
      </c>
      <c r="O20" s="2">
        <v>0.44265406862393197</v>
      </c>
      <c r="P20" s="2" t="s">
        <v>37</v>
      </c>
      <c r="Q20" s="5">
        <v>40778.745000000003</v>
      </c>
      <c r="R20" s="5">
        <v>8.9175143511186192</v>
      </c>
      <c r="S20" s="5" t="s">
        <v>37</v>
      </c>
      <c r="T20" s="2">
        <v>15255.74</v>
      </c>
      <c r="U20" s="2">
        <v>3.0742445791592199</v>
      </c>
      <c r="V20" s="2" t="s">
        <v>37</v>
      </c>
      <c r="W20" s="5">
        <v>346.39499999999998</v>
      </c>
      <c r="X20" s="5">
        <v>22.644255319267799</v>
      </c>
      <c r="Y20" s="5" t="s">
        <v>37</v>
      </c>
      <c r="Z20" s="2">
        <v>3235.9609999999998</v>
      </c>
      <c r="AA20" s="2">
        <v>5.5694297383510296</v>
      </c>
      <c r="AB20" s="2">
        <v>5.3750269819490902E-2</v>
      </c>
      <c r="AC20" s="5">
        <v>2675.2510000000002</v>
      </c>
      <c r="AD20" s="5">
        <v>6.6994111666021796</v>
      </c>
      <c r="AE20" s="5" t="s">
        <v>37</v>
      </c>
      <c r="AF20" s="2">
        <v>238.273</v>
      </c>
      <c r="AG20" s="2">
        <v>27.501547515208198</v>
      </c>
      <c r="AH20" s="2" t="s">
        <v>37</v>
      </c>
      <c r="AI20" s="5">
        <v>8.0079999999999991</v>
      </c>
      <c r="AJ20" s="5">
        <v>98.601329718326895</v>
      </c>
      <c r="AK20" s="5" t="s">
        <v>37</v>
      </c>
      <c r="AL20" s="2">
        <v>1417.6769999999999</v>
      </c>
      <c r="AM20" s="2">
        <v>10.492295815326999</v>
      </c>
      <c r="AN20" s="2" t="s">
        <v>37</v>
      </c>
      <c r="AO20" s="5">
        <v>13.013999999999999</v>
      </c>
      <c r="AP20" s="5">
        <v>109.095296879065</v>
      </c>
      <c r="AQ20" s="5" t="s">
        <v>37</v>
      </c>
      <c r="AR20" s="2">
        <v>965084.75399999996</v>
      </c>
      <c r="AS20" s="2">
        <v>0.50022420934101097</v>
      </c>
      <c r="AT20" s="2">
        <v>64.520461420191197</v>
      </c>
      <c r="AU20" s="5">
        <v>788864.71200000006</v>
      </c>
      <c r="AV20" s="5">
        <v>0.86470373252935695</v>
      </c>
      <c r="AW20" s="5">
        <v>63.117599574463497</v>
      </c>
      <c r="AX20" s="2">
        <v>236748.065</v>
      </c>
      <c r="AY20" s="2">
        <v>1.0652302129148801</v>
      </c>
      <c r="AZ20" s="2">
        <v>48.103188800975701</v>
      </c>
      <c r="BA20" s="5">
        <v>46186.461000000003</v>
      </c>
      <c r="BB20" s="5">
        <v>1.5235262832035199</v>
      </c>
      <c r="BC20" s="5">
        <v>47.066843483345401</v>
      </c>
      <c r="BD20" s="2">
        <v>393529.73</v>
      </c>
      <c r="BE20" s="2">
        <v>1.0642285705524901</v>
      </c>
      <c r="BF20" s="2">
        <v>48.3031658071002</v>
      </c>
      <c r="BG20" s="5">
        <v>77769.918999999994</v>
      </c>
      <c r="BH20" s="5">
        <v>0.84580334317630301</v>
      </c>
      <c r="BI20" s="5">
        <v>47.2332945890752</v>
      </c>
    </row>
    <row r="21" spans="1:61" x14ac:dyDescent="0.25">
      <c r="A21" s="1"/>
      <c r="B21" s="1" t="b">
        <v>0</v>
      </c>
      <c r="C21" s="1" t="s">
        <v>61</v>
      </c>
      <c r="D21" s="3">
        <v>43419.496307870402</v>
      </c>
      <c r="E21" s="4" t="s">
        <v>31</v>
      </c>
      <c r="F21" s="5" t="s">
        <v>148</v>
      </c>
      <c r="G21" s="1" t="s">
        <v>40</v>
      </c>
      <c r="H21" s="2">
        <v>1147.33</v>
      </c>
      <c r="I21" s="2">
        <v>11.4231424572565</v>
      </c>
      <c r="J21" s="2" t="s">
        <v>37</v>
      </c>
      <c r="K21" s="5">
        <v>12883.168</v>
      </c>
      <c r="L21" s="5">
        <v>2.5683503288760301</v>
      </c>
      <c r="M21" s="5" t="s">
        <v>37</v>
      </c>
      <c r="N21" s="2">
        <v>4916784.8140000002</v>
      </c>
      <c r="O21" s="2">
        <v>0.85157538319409398</v>
      </c>
      <c r="P21" s="2" t="s">
        <v>37</v>
      </c>
      <c r="Q21" s="5">
        <v>14983.133</v>
      </c>
      <c r="R21" s="5">
        <v>3.2522646670922901</v>
      </c>
      <c r="S21" s="5" t="s">
        <v>37</v>
      </c>
      <c r="T21" s="2">
        <v>5986.8190000000004</v>
      </c>
      <c r="U21" s="2">
        <v>4.5574749811621498</v>
      </c>
      <c r="V21" s="2" t="s">
        <v>37</v>
      </c>
      <c r="W21" s="5">
        <v>291.33199999999999</v>
      </c>
      <c r="X21" s="5">
        <v>23.998081045600902</v>
      </c>
      <c r="Y21" s="5" t="s">
        <v>37</v>
      </c>
      <c r="Z21" s="2">
        <v>858.995</v>
      </c>
      <c r="AA21" s="2">
        <v>17.136916174765499</v>
      </c>
      <c r="AB21" s="2" t="s">
        <v>37</v>
      </c>
      <c r="AC21" s="5">
        <v>489.56099999999998</v>
      </c>
      <c r="AD21" s="5">
        <v>17.284311502580799</v>
      </c>
      <c r="AE21" s="5" t="s">
        <v>37</v>
      </c>
      <c r="AF21" s="2">
        <v>62.070999999999998</v>
      </c>
      <c r="AG21" s="2">
        <v>73.245168573966495</v>
      </c>
      <c r="AH21" s="2" t="s">
        <v>37</v>
      </c>
      <c r="AI21" s="5">
        <v>7.0069999999999997</v>
      </c>
      <c r="AJ21" s="5">
        <v>135.52618543578799</v>
      </c>
      <c r="AK21" s="5" t="s">
        <v>37</v>
      </c>
      <c r="AL21" s="2">
        <v>759.88499999999999</v>
      </c>
      <c r="AM21" s="2">
        <v>13.9775808550459</v>
      </c>
      <c r="AN21" s="2" t="s">
        <v>37</v>
      </c>
      <c r="AO21" s="5">
        <v>4.0039999999999996</v>
      </c>
      <c r="AP21" s="5">
        <v>174.80147469502501</v>
      </c>
      <c r="AQ21" s="5" t="s">
        <v>37</v>
      </c>
      <c r="AR21" s="2">
        <v>347.39800000000002</v>
      </c>
      <c r="AS21" s="2">
        <v>22.613077955873202</v>
      </c>
      <c r="AT21" s="2">
        <v>2.3225192568373701E-2</v>
      </c>
      <c r="AU21" s="5">
        <v>214.24700000000001</v>
      </c>
      <c r="AV21" s="5">
        <v>24.649813792348802</v>
      </c>
      <c r="AW21" s="5">
        <v>1.7142047489671599E-2</v>
      </c>
      <c r="AX21" s="2">
        <v>37.04</v>
      </c>
      <c r="AY21" s="2">
        <v>66.269218407978499</v>
      </c>
      <c r="AZ21" s="2">
        <v>7.5258993698138201E-3</v>
      </c>
      <c r="BA21" s="5">
        <v>2.0019999999999998</v>
      </c>
      <c r="BB21" s="5">
        <v>210.81851067789199</v>
      </c>
      <c r="BC21" s="5">
        <v>2.04016109079363E-3</v>
      </c>
      <c r="BD21" s="2">
        <v>45.05</v>
      </c>
      <c r="BE21" s="2">
        <v>59.492440607409797</v>
      </c>
      <c r="BF21" s="2">
        <v>5.5295888816579699E-3</v>
      </c>
      <c r="BG21" s="5">
        <v>6.0069999999999997</v>
      </c>
      <c r="BH21" s="5">
        <v>210.83313450191301</v>
      </c>
      <c r="BI21" s="5">
        <v>3.64833092595319E-3</v>
      </c>
    </row>
    <row r="22" spans="1:61" x14ac:dyDescent="0.25">
      <c r="A22" s="1"/>
      <c r="B22" s="1" t="b">
        <v>0</v>
      </c>
      <c r="C22" s="1" t="s">
        <v>108</v>
      </c>
      <c r="D22" s="3">
        <v>43419.499884259298</v>
      </c>
      <c r="E22" s="4" t="s">
        <v>31</v>
      </c>
      <c r="F22" s="5" t="s">
        <v>148</v>
      </c>
      <c r="G22" s="1" t="s">
        <v>27</v>
      </c>
      <c r="H22" s="2">
        <v>1586.884</v>
      </c>
      <c r="I22" s="2">
        <v>9.5231536160638299</v>
      </c>
      <c r="J22" s="2" t="s">
        <v>37</v>
      </c>
      <c r="K22" s="5">
        <v>18662.686000000002</v>
      </c>
      <c r="L22" s="5">
        <v>2.2700472631207198</v>
      </c>
      <c r="M22" s="5" t="s">
        <v>37</v>
      </c>
      <c r="N22" s="2">
        <v>4913864.7860000003</v>
      </c>
      <c r="O22" s="2">
        <v>0.560362906719304</v>
      </c>
      <c r="P22" s="2" t="s">
        <v>37</v>
      </c>
      <c r="Q22" s="5">
        <v>40906.713000000003</v>
      </c>
      <c r="R22" s="5">
        <v>1.6299364885507099</v>
      </c>
      <c r="S22" s="5" t="s">
        <v>37</v>
      </c>
      <c r="T22" s="2">
        <v>15671.641</v>
      </c>
      <c r="U22" s="2">
        <v>2.7056966031143999</v>
      </c>
      <c r="V22" s="2" t="s">
        <v>37</v>
      </c>
      <c r="W22" s="5">
        <v>365.41699999999997</v>
      </c>
      <c r="X22" s="5">
        <v>20.145077132229201</v>
      </c>
      <c r="Y22" s="5" t="s">
        <v>37</v>
      </c>
      <c r="Z22" s="2">
        <v>3203.9360000000001</v>
      </c>
      <c r="AA22" s="2">
        <v>7.8656195618167501</v>
      </c>
      <c r="AB22" s="2">
        <v>5.2474920955201301E-2</v>
      </c>
      <c r="AC22" s="5">
        <v>1095.2819999999999</v>
      </c>
      <c r="AD22" s="5">
        <v>10.783054844131</v>
      </c>
      <c r="AE22" s="5" t="s">
        <v>37</v>
      </c>
      <c r="AF22" s="2">
        <v>154.17699999999999</v>
      </c>
      <c r="AG22" s="2">
        <v>23.946774964759602</v>
      </c>
      <c r="AH22" s="2" t="s">
        <v>37</v>
      </c>
      <c r="AI22" s="5">
        <v>17.018999999999998</v>
      </c>
      <c r="AJ22" s="5">
        <v>117.818014963026</v>
      </c>
      <c r="AK22" s="5">
        <v>8.3391936810586206E-5</v>
      </c>
      <c r="AL22" s="2">
        <v>1106.31</v>
      </c>
      <c r="AM22" s="2">
        <v>11.094041390926201</v>
      </c>
      <c r="AN22" s="2" t="s">
        <v>37</v>
      </c>
      <c r="AO22" s="5">
        <v>19.02</v>
      </c>
      <c r="AP22" s="5">
        <v>63.018461657390901</v>
      </c>
      <c r="AQ22" s="5" t="s">
        <v>37</v>
      </c>
      <c r="AR22" s="2">
        <v>933878.10800000001</v>
      </c>
      <c r="AS22" s="2">
        <v>0.86817739551075401</v>
      </c>
      <c r="AT22" s="2">
        <v>62.434150149651202</v>
      </c>
      <c r="AU22" s="5">
        <v>776549.38300000003</v>
      </c>
      <c r="AV22" s="5">
        <v>0.88744611377688898</v>
      </c>
      <c r="AW22" s="5">
        <v>62.132241765164302</v>
      </c>
      <c r="AX22" s="2">
        <v>230246.17499999999</v>
      </c>
      <c r="AY22" s="2">
        <v>0.98205266908892996</v>
      </c>
      <c r="AZ22" s="2">
        <v>46.782115100824598</v>
      </c>
      <c r="BA22" s="5">
        <v>44937.392999999996</v>
      </c>
      <c r="BB22" s="5">
        <v>1.616229477713</v>
      </c>
      <c r="BC22" s="5">
        <v>45.793966393757202</v>
      </c>
      <c r="BD22" s="2">
        <v>382259.14600000001</v>
      </c>
      <c r="BE22" s="2">
        <v>0.421360664850714</v>
      </c>
      <c r="BF22" s="2">
        <v>46.919776329271301</v>
      </c>
      <c r="BG22" s="5">
        <v>76596.245999999999</v>
      </c>
      <c r="BH22" s="5">
        <v>1.3186999740566701</v>
      </c>
      <c r="BI22" s="5">
        <v>46.520468302600001</v>
      </c>
    </row>
    <row r="23" spans="1:61" x14ac:dyDescent="0.25">
      <c r="A23" s="1"/>
      <c r="B23" s="1" t="b">
        <v>0</v>
      </c>
      <c r="C23" s="1" t="s">
        <v>124</v>
      </c>
      <c r="D23" s="3">
        <v>43419.503472222197</v>
      </c>
      <c r="E23" s="4" t="s">
        <v>31</v>
      </c>
      <c r="F23" s="5" t="s">
        <v>148</v>
      </c>
      <c r="G23" s="1" t="s">
        <v>40</v>
      </c>
      <c r="H23" s="2">
        <v>1197.396</v>
      </c>
      <c r="I23" s="2">
        <v>10.112769997715599</v>
      </c>
      <c r="J23" s="2" t="s">
        <v>37</v>
      </c>
      <c r="K23" s="5">
        <v>12677.785</v>
      </c>
      <c r="L23" s="5">
        <v>3.2634235861085301</v>
      </c>
      <c r="M23" s="5" t="s">
        <v>37</v>
      </c>
      <c r="N23" s="2">
        <v>4933592.4649999999</v>
      </c>
      <c r="O23" s="2">
        <v>0.53113334476488705</v>
      </c>
      <c r="P23" s="2" t="s">
        <v>37</v>
      </c>
      <c r="Q23" s="5">
        <v>14371.004999999999</v>
      </c>
      <c r="R23" s="5">
        <v>3.78948503325682</v>
      </c>
      <c r="S23" s="5" t="s">
        <v>37</v>
      </c>
      <c r="T23" s="2">
        <v>5934.7529999999997</v>
      </c>
      <c r="U23" s="2">
        <v>6.7209060814451496</v>
      </c>
      <c r="V23" s="2" t="s">
        <v>37</v>
      </c>
      <c r="W23" s="5">
        <v>275.31400000000002</v>
      </c>
      <c r="X23" s="5">
        <v>27.6548405097647</v>
      </c>
      <c r="Y23" s="5" t="s">
        <v>37</v>
      </c>
      <c r="Z23" s="2">
        <v>937.08900000000006</v>
      </c>
      <c r="AA23" s="2">
        <v>12.204818356965299</v>
      </c>
      <c r="AB23" s="2" t="s">
        <v>37</v>
      </c>
      <c r="AC23" s="5">
        <v>443.50900000000001</v>
      </c>
      <c r="AD23" s="5">
        <v>18.2179093762566</v>
      </c>
      <c r="AE23" s="5" t="s">
        <v>37</v>
      </c>
      <c r="AF23" s="2">
        <v>74.084000000000003</v>
      </c>
      <c r="AG23" s="2">
        <v>33.829624823343302</v>
      </c>
      <c r="AH23" s="2" t="s">
        <v>37</v>
      </c>
      <c r="AI23" s="5">
        <v>9.0090000000000003</v>
      </c>
      <c r="AJ23" s="5">
        <v>142.964881967547</v>
      </c>
      <c r="AK23" s="5" t="s">
        <v>37</v>
      </c>
      <c r="AL23" s="2">
        <v>653.76499999999999</v>
      </c>
      <c r="AM23" s="2">
        <v>8.5744060069666492</v>
      </c>
      <c r="AN23" s="2" t="s">
        <v>37</v>
      </c>
      <c r="AO23" s="5">
        <v>6.0060000000000002</v>
      </c>
      <c r="AP23" s="5">
        <v>140.54567378526099</v>
      </c>
      <c r="AQ23" s="5" t="s">
        <v>37</v>
      </c>
      <c r="AR23" s="2">
        <v>332.4</v>
      </c>
      <c r="AS23" s="2">
        <v>36.347785690899798</v>
      </c>
      <c r="AT23" s="2">
        <v>2.22225056267665E-2</v>
      </c>
      <c r="AU23" s="5">
        <v>220.251</v>
      </c>
      <c r="AV23" s="5">
        <v>20.553081163894099</v>
      </c>
      <c r="AW23" s="5">
        <v>1.7622431593663598E-2</v>
      </c>
      <c r="AX23" s="2">
        <v>35.04</v>
      </c>
      <c r="AY23" s="2">
        <v>78.830117862339804</v>
      </c>
      <c r="AZ23" s="2">
        <v>7.1195333131283999E-3</v>
      </c>
      <c r="BA23" s="5">
        <v>0</v>
      </c>
      <c r="BB23" s="5" t="s">
        <v>46</v>
      </c>
      <c r="BC23" s="5">
        <v>0</v>
      </c>
      <c r="BD23" s="2">
        <v>65.072999999999993</v>
      </c>
      <c r="BE23" s="2">
        <v>45.437943757340101</v>
      </c>
      <c r="BF23" s="2">
        <v>7.9872794072392596E-3</v>
      </c>
      <c r="BG23" s="5">
        <v>7.008</v>
      </c>
      <c r="BH23" s="5">
        <v>269.80057715220101</v>
      </c>
      <c r="BI23" s="5">
        <v>4.25628485584817E-3</v>
      </c>
    </row>
    <row r="24" spans="1:61" x14ac:dyDescent="0.25">
      <c r="A24" s="1"/>
      <c r="B24" s="1" t="b">
        <v>0</v>
      </c>
      <c r="C24" s="1" t="s">
        <v>168</v>
      </c>
      <c r="D24" s="3">
        <v>43419.507060185198</v>
      </c>
      <c r="E24" s="4" t="s">
        <v>31</v>
      </c>
      <c r="F24" s="5" t="s">
        <v>148</v>
      </c>
      <c r="G24" s="1" t="s">
        <v>26</v>
      </c>
      <c r="H24" s="2">
        <v>1624.92</v>
      </c>
      <c r="I24" s="2">
        <v>10.6211971828256</v>
      </c>
      <c r="J24" s="2" t="s">
        <v>37</v>
      </c>
      <c r="K24" s="5">
        <v>20454.727999999999</v>
      </c>
      <c r="L24" s="5">
        <v>3.69688882484916</v>
      </c>
      <c r="M24" s="5" t="s">
        <v>37</v>
      </c>
      <c r="N24" s="2">
        <v>5229315.7570000002</v>
      </c>
      <c r="O24" s="2">
        <v>0.60224555507058597</v>
      </c>
      <c r="P24" s="2">
        <v>0.63666139252288201</v>
      </c>
      <c r="Q24" s="5">
        <v>175152.87100000001</v>
      </c>
      <c r="R24" s="5">
        <v>0.83384159580388095</v>
      </c>
      <c r="S24" s="5">
        <v>0.57283384463674802</v>
      </c>
      <c r="T24" s="2">
        <v>66324.285000000003</v>
      </c>
      <c r="U24" s="2">
        <v>1.83658211272636</v>
      </c>
      <c r="V24" s="2">
        <v>0.51741294113879399</v>
      </c>
      <c r="W24" s="5">
        <v>24398.306</v>
      </c>
      <c r="X24" s="5">
        <v>1.7381715265437301</v>
      </c>
      <c r="Y24" s="5">
        <v>0.22100237492396399</v>
      </c>
      <c r="Z24" s="2">
        <v>9180.7219999999998</v>
      </c>
      <c r="AA24" s="2">
        <v>4.8040609813136799</v>
      </c>
      <c r="AB24" s="2">
        <v>0.29049169651186202</v>
      </c>
      <c r="AC24" s="5">
        <v>827.96100000000001</v>
      </c>
      <c r="AD24" s="5">
        <v>17.139406998495001</v>
      </c>
      <c r="AE24" s="5" t="s">
        <v>37</v>
      </c>
      <c r="AF24" s="2">
        <v>18705.627</v>
      </c>
      <c r="AG24" s="2">
        <v>2.56412171744413</v>
      </c>
      <c r="AH24" s="2">
        <v>0.14074228372582101</v>
      </c>
      <c r="AI24" s="5">
        <v>20482.052</v>
      </c>
      <c r="AJ24" s="5">
        <v>4.8722602245322699</v>
      </c>
      <c r="AK24" s="5">
        <v>0.24357301082146801</v>
      </c>
      <c r="AL24" s="2">
        <v>965.13699999999994</v>
      </c>
      <c r="AM24" s="2">
        <v>10.9376769477508</v>
      </c>
      <c r="AN24" s="2" t="s">
        <v>37</v>
      </c>
      <c r="AO24" s="5">
        <v>753.88499999999999</v>
      </c>
      <c r="AP24" s="5">
        <v>6.19907737437559</v>
      </c>
      <c r="AQ24" s="5">
        <v>7.3520713361395502E-3</v>
      </c>
      <c r="AR24" s="2">
        <v>929924.06099999999</v>
      </c>
      <c r="AS24" s="2">
        <v>1.0601107015290701</v>
      </c>
      <c r="AT24" s="2">
        <v>62.169803483869003</v>
      </c>
      <c r="AU24" s="5">
        <v>775699.35699999996</v>
      </c>
      <c r="AV24" s="5">
        <v>1.0587871236109101</v>
      </c>
      <c r="AW24" s="5">
        <v>62.0642306095381</v>
      </c>
      <c r="AX24" s="2">
        <v>228288.27600000001</v>
      </c>
      <c r="AY24" s="2">
        <v>0.928098112037539</v>
      </c>
      <c r="AZ24" s="2">
        <v>46.3843032528154</v>
      </c>
      <c r="BA24" s="5">
        <v>44144.383000000002</v>
      </c>
      <c r="BB24" s="5">
        <v>1.9694090880839099</v>
      </c>
      <c r="BC24" s="5">
        <v>44.9858404463995</v>
      </c>
      <c r="BD24" s="2">
        <v>377986.25799999997</v>
      </c>
      <c r="BE24" s="2">
        <v>0.47056541435201399</v>
      </c>
      <c r="BF24" s="2">
        <v>46.395307650528302</v>
      </c>
      <c r="BG24" s="5">
        <v>74715.861999999994</v>
      </c>
      <c r="BH24" s="5">
        <v>1.3555888567243899</v>
      </c>
      <c r="BI24" s="5">
        <v>45.378423504886101</v>
      </c>
    </row>
    <row r="25" spans="1:61" x14ac:dyDescent="0.25">
      <c r="A25" s="1"/>
      <c r="B25" s="1" t="b">
        <v>0</v>
      </c>
      <c r="C25" s="1" t="s">
        <v>141</v>
      </c>
      <c r="D25" s="3">
        <v>43419.510648148098</v>
      </c>
      <c r="E25" s="4" t="s">
        <v>31</v>
      </c>
      <c r="F25" s="5" t="s">
        <v>148</v>
      </c>
      <c r="G25" s="1" t="s">
        <v>40</v>
      </c>
      <c r="H25" s="2">
        <v>1223.4469999999999</v>
      </c>
      <c r="I25" s="2">
        <v>9.2979625971379303</v>
      </c>
      <c r="J25" s="2" t="s">
        <v>37</v>
      </c>
      <c r="K25" s="5">
        <v>12583.638999999999</v>
      </c>
      <c r="L25" s="5">
        <v>3.8580471116123798</v>
      </c>
      <c r="M25" s="5" t="s">
        <v>37</v>
      </c>
      <c r="N25" s="2">
        <v>4891620.4340000004</v>
      </c>
      <c r="O25" s="2">
        <v>0.44353851308250403</v>
      </c>
      <c r="P25" s="2" t="s">
        <v>37</v>
      </c>
      <c r="Q25" s="5">
        <v>17149.591</v>
      </c>
      <c r="R25" s="5">
        <v>2.96251960319172</v>
      </c>
      <c r="S25" s="5" t="s">
        <v>37</v>
      </c>
      <c r="T25" s="2">
        <v>6813.0039999999999</v>
      </c>
      <c r="U25" s="2">
        <v>4.8391564736349304</v>
      </c>
      <c r="V25" s="2" t="s">
        <v>37</v>
      </c>
      <c r="W25" s="5">
        <v>322.37</v>
      </c>
      <c r="X25" s="5">
        <v>14.1029154589522</v>
      </c>
      <c r="Y25" s="5" t="s">
        <v>37</v>
      </c>
      <c r="Z25" s="2">
        <v>942.09500000000003</v>
      </c>
      <c r="AA25" s="2">
        <v>10.9468486645117</v>
      </c>
      <c r="AB25" s="2" t="s">
        <v>37</v>
      </c>
      <c r="AC25" s="5">
        <v>512.58799999999997</v>
      </c>
      <c r="AD25" s="5">
        <v>16.922687946412399</v>
      </c>
      <c r="AE25" s="5" t="s">
        <v>37</v>
      </c>
      <c r="AF25" s="2">
        <v>62.069000000000003</v>
      </c>
      <c r="AG25" s="2">
        <v>57.306263333515702</v>
      </c>
      <c r="AH25" s="2" t="s">
        <v>37</v>
      </c>
      <c r="AI25" s="5">
        <v>5.0060000000000002</v>
      </c>
      <c r="AJ25" s="5">
        <v>253.86959593490599</v>
      </c>
      <c r="AK25" s="5" t="s">
        <v>37</v>
      </c>
      <c r="AL25" s="2">
        <v>536.63</v>
      </c>
      <c r="AM25" s="2">
        <v>18.826771474666899</v>
      </c>
      <c r="AN25" s="2" t="s">
        <v>37</v>
      </c>
      <c r="AO25" s="5">
        <v>6.0060000000000002</v>
      </c>
      <c r="AP25" s="5">
        <v>140.54567378526099</v>
      </c>
      <c r="AQ25" s="5" t="s">
        <v>37</v>
      </c>
      <c r="AR25" s="2">
        <v>393.45499999999998</v>
      </c>
      <c r="AS25" s="2">
        <v>22.3465072743852</v>
      </c>
      <c r="AT25" s="2">
        <v>2.6304319949998201E-2</v>
      </c>
      <c r="AU25" s="5">
        <v>188.215</v>
      </c>
      <c r="AV25" s="5">
        <v>35.709425525867097</v>
      </c>
      <c r="AW25" s="5">
        <v>1.5059209549111699E-2</v>
      </c>
      <c r="AX25" s="2">
        <v>25.027000000000001</v>
      </c>
      <c r="AY25" s="2">
        <v>101.986172073093</v>
      </c>
      <c r="AZ25" s="2">
        <v>5.0850616503328901E-3</v>
      </c>
      <c r="BA25" s="5">
        <v>5.0060000000000002</v>
      </c>
      <c r="BB25" s="5">
        <v>253.86959593490599</v>
      </c>
      <c r="BC25" s="5">
        <v>5.1014217884679898E-3</v>
      </c>
      <c r="BD25" s="2">
        <v>45.051000000000002</v>
      </c>
      <c r="BE25" s="2">
        <v>43.510431551455802</v>
      </c>
      <c r="BF25" s="2">
        <v>5.5297116250293699E-3</v>
      </c>
      <c r="BG25" s="5">
        <v>5.0060000000000002</v>
      </c>
      <c r="BH25" s="5">
        <v>253.86959593490599</v>
      </c>
      <c r="BI25" s="5">
        <v>3.0403769960582099E-3</v>
      </c>
    </row>
    <row r="26" spans="1:61" x14ac:dyDescent="0.25">
      <c r="A26" s="1"/>
      <c r="B26" s="1" t="b">
        <v>0</v>
      </c>
      <c r="C26" s="1" t="s">
        <v>55</v>
      </c>
      <c r="D26" s="3">
        <v>43419.514236111099</v>
      </c>
      <c r="E26" s="4" t="s">
        <v>31</v>
      </c>
      <c r="F26" s="5" t="s">
        <v>148</v>
      </c>
      <c r="G26" s="1" t="s">
        <v>169</v>
      </c>
      <c r="H26" s="2">
        <v>5374.9319999999998</v>
      </c>
      <c r="I26" s="2">
        <v>6.3712411290061697</v>
      </c>
      <c r="J26" s="2">
        <v>3.36906635773695</v>
      </c>
      <c r="K26" s="5">
        <v>82724.111999999994</v>
      </c>
      <c r="L26" s="5">
        <v>1.60869596678194</v>
      </c>
      <c r="M26" s="5">
        <v>4.3998772770079198</v>
      </c>
      <c r="N26" s="2">
        <v>8366055.699</v>
      </c>
      <c r="O26" s="2">
        <v>0.43675935209383498</v>
      </c>
      <c r="P26" s="2">
        <v>38.057426982645701</v>
      </c>
      <c r="Q26" s="5">
        <v>1980413.862</v>
      </c>
      <c r="R26" s="5">
        <v>0.70186322750005004</v>
      </c>
      <c r="S26" s="5">
        <v>39.116660141392998</v>
      </c>
      <c r="T26" s="2">
        <v>817288.33499999996</v>
      </c>
      <c r="U26" s="2">
        <v>0.69887045028683503</v>
      </c>
      <c r="V26" s="2">
        <v>37.6422026037907</v>
      </c>
      <c r="W26" s="5">
        <v>415409.27600000001</v>
      </c>
      <c r="X26" s="5">
        <v>0.66888341549603803</v>
      </c>
      <c r="Y26" s="5">
        <v>3.83867644076554</v>
      </c>
      <c r="Z26" s="2">
        <v>102937.917</v>
      </c>
      <c r="AA26" s="2">
        <v>0.90381127956389196</v>
      </c>
      <c r="AB26" s="2">
        <v>4.0242350895557202</v>
      </c>
      <c r="AC26" s="5">
        <v>1157.354</v>
      </c>
      <c r="AD26" s="5">
        <v>12.3373141392434</v>
      </c>
      <c r="AE26" s="5" t="s">
        <v>37</v>
      </c>
      <c r="AF26" s="2">
        <v>470465.76500000001</v>
      </c>
      <c r="AG26" s="2">
        <v>0.53761925571673397</v>
      </c>
      <c r="AH26" s="2">
        <v>3.5849765880366</v>
      </c>
      <c r="AI26" s="5">
        <v>313497.78399999999</v>
      </c>
      <c r="AJ26" s="5">
        <v>0.845660802258831</v>
      </c>
      <c r="AK26" s="5">
        <v>3.7298263147809001</v>
      </c>
      <c r="AL26" s="2">
        <v>1148.364</v>
      </c>
      <c r="AM26" s="2">
        <v>14.7222044398038</v>
      </c>
      <c r="AN26" s="2" t="s">
        <v>37</v>
      </c>
      <c r="AO26" s="5">
        <v>44802.775000000001</v>
      </c>
      <c r="AP26" s="5">
        <v>2.2877301656702298</v>
      </c>
      <c r="AQ26" s="5">
        <v>0.45351697716811701</v>
      </c>
      <c r="AR26" s="2">
        <v>939183.42099999997</v>
      </c>
      <c r="AS26" s="2">
        <v>0.56839939413196305</v>
      </c>
      <c r="AT26" s="2">
        <v>62.7888353120888</v>
      </c>
      <c r="AU26" s="5">
        <v>778955.03899999999</v>
      </c>
      <c r="AV26" s="5">
        <v>0.57955115216740105</v>
      </c>
      <c r="AW26" s="5">
        <v>62.3247199300666</v>
      </c>
      <c r="AX26" s="2">
        <v>232130.81400000001</v>
      </c>
      <c r="AY26" s="2">
        <v>0.81314445295490401</v>
      </c>
      <c r="AZ26" s="2">
        <v>47.165041760177303</v>
      </c>
      <c r="BA26" s="5">
        <v>44781.046999999999</v>
      </c>
      <c r="BB26" s="5">
        <v>2.5864410037285199</v>
      </c>
      <c r="BC26" s="5">
        <v>45.634640206993403</v>
      </c>
      <c r="BD26" s="2">
        <v>384952.70299999998</v>
      </c>
      <c r="BE26" s="2">
        <v>0.73924945440057699</v>
      </c>
      <c r="BF26" s="2">
        <v>47.250392596514601</v>
      </c>
      <c r="BG26" s="5">
        <v>74847.520999999993</v>
      </c>
      <c r="BH26" s="5">
        <v>1.3544865942412201</v>
      </c>
      <c r="BI26" s="5">
        <v>45.458386148698303</v>
      </c>
    </row>
    <row r="27" spans="1:61" x14ac:dyDescent="0.25">
      <c r="A27" s="1"/>
      <c r="B27" s="1" t="b">
        <v>0</v>
      </c>
      <c r="C27" s="1" t="s">
        <v>162</v>
      </c>
      <c r="D27" s="3">
        <v>43419.517835648097</v>
      </c>
      <c r="E27" s="4" t="s">
        <v>31</v>
      </c>
      <c r="F27" s="5" t="s">
        <v>148</v>
      </c>
      <c r="G27" s="1" t="s">
        <v>40</v>
      </c>
      <c r="H27" s="2">
        <v>1123.3019999999999</v>
      </c>
      <c r="I27" s="2">
        <v>15.241062678308399</v>
      </c>
      <c r="J27" s="2" t="s">
        <v>37</v>
      </c>
      <c r="K27" s="5">
        <v>14251.215</v>
      </c>
      <c r="L27" s="5">
        <v>2.7996865375348001</v>
      </c>
      <c r="M27" s="5" t="s">
        <v>37</v>
      </c>
      <c r="N27" s="2">
        <v>4895689.6890000002</v>
      </c>
      <c r="O27" s="2">
        <v>0.88124003990309996</v>
      </c>
      <c r="P27" s="2" t="s">
        <v>37</v>
      </c>
      <c r="Q27" s="5">
        <v>17562.348999999998</v>
      </c>
      <c r="R27" s="5">
        <v>2.88517215660075</v>
      </c>
      <c r="S27" s="5" t="s">
        <v>37</v>
      </c>
      <c r="T27" s="2">
        <v>7014.3670000000002</v>
      </c>
      <c r="U27" s="2">
        <v>4.4239325091470798</v>
      </c>
      <c r="V27" s="2" t="s">
        <v>37</v>
      </c>
      <c r="W27" s="5">
        <v>354.40699999999998</v>
      </c>
      <c r="X27" s="5">
        <v>18.122854451479</v>
      </c>
      <c r="Y27" s="5" t="s">
        <v>37</v>
      </c>
      <c r="Z27" s="2">
        <v>1137.32</v>
      </c>
      <c r="AA27" s="2">
        <v>14.5736469718208</v>
      </c>
      <c r="AB27" s="2" t="s">
        <v>37</v>
      </c>
      <c r="AC27" s="5">
        <v>738.85599999999999</v>
      </c>
      <c r="AD27" s="5">
        <v>20.258546565086402</v>
      </c>
      <c r="AE27" s="5" t="s">
        <v>37</v>
      </c>
      <c r="AF27" s="2">
        <v>130.148</v>
      </c>
      <c r="AG27" s="2">
        <v>37.684822275590498</v>
      </c>
      <c r="AH27" s="2" t="s">
        <v>37</v>
      </c>
      <c r="AI27" s="5">
        <v>51.06</v>
      </c>
      <c r="AJ27" s="5">
        <v>51.837111108883299</v>
      </c>
      <c r="AK27" s="5">
        <v>4.8840619290548796E-4</v>
      </c>
      <c r="AL27" s="2">
        <v>768.90700000000004</v>
      </c>
      <c r="AM27" s="2">
        <v>9.2040374871585193</v>
      </c>
      <c r="AN27" s="2" t="s">
        <v>37</v>
      </c>
      <c r="AO27" s="5">
        <v>8.0079999999999991</v>
      </c>
      <c r="AP27" s="5">
        <v>98.601329718326895</v>
      </c>
      <c r="AQ27" s="5" t="s">
        <v>37</v>
      </c>
      <c r="AR27" s="2">
        <v>339.38799999999998</v>
      </c>
      <c r="AS27" s="2">
        <v>19.6880869140169</v>
      </c>
      <c r="AT27" s="2">
        <v>2.2689686340725101E-2</v>
      </c>
      <c r="AU27" s="5">
        <v>222.255</v>
      </c>
      <c r="AV27" s="5">
        <v>25.0186482417196</v>
      </c>
      <c r="AW27" s="5">
        <v>1.77827729901327E-2</v>
      </c>
      <c r="AX27" s="2">
        <v>30.033000000000001</v>
      </c>
      <c r="AY27" s="2">
        <v>115.479879579132</v>
      </c>
      <c r="AZ27" s="2">
        <v>6.1021958902164799E-3</v>
      </c>
      <c r="BA27" s="5">
        <v>1.0009999999999999</v>
      </c>
      <c r="BB27" s="5">
        <v>316.22776601683802</v>
      </c>
      <c r="BC27" s="5">
        <v>1.02008054539681E-3</v>
      </c>
      <c r="BD27" s="2">
        <v>34.036999999999999</v>
      </c>
      <c r="BE27" s="2">
        <v>91.133420444874602</v>
      </c>
      <c r="BF27" s="2">
        <v>4.1778161324082597E-3</v>
      </c>
      <c r="BG27" s="5">
        <v>4.0039999999999996</v>
      </c>
      <c r="BH27" s="5">
        <v>210.81851067789199</v>
      </c>
      <c r="BI27" s="5">
        <v>2.4318157195799199E-3</v>
      </c>
    </row>
    <row r="28" spans="1:61" x14ac:dyDescent="0.25">
      <c r="A28" s="1"/>
      <c r="B28" s="1" t="b">
        <v>0</v>
      </c>
      <c r="C28" s="1" t="s">
        <v>20</v>
      </c>
      <c r="D28" s="3">
        <v>43419.521423611099</v>
      </c>
      <c r="E28" s="4" t="s">
        <v>31</v>
      </c>
      <c r="F28" s="5" t="s">
        <v>148</v>
      </c>
      <c r="G28" s="1" t="s">
        <v>135</v>
      </c>
      <c r="H28" s="2">
        <v>10720.358</v>
      </c>
      <c r="I28" s="2">
        <v>2.0757393887376798</v>
      </c>
      <c r="J28" s="2">
        <v>25.932217419890101</v>
      </c>
      <c r="K28" s="5">
        <v>169411.17</v>
      </c>
      <c r="L28" s="5">
        <v>0.92404752658849099</v>
      </c>
      <c r="M28" s="5">
        <v>32.163248515853702</v>
      </c>
      <c r="N28" s="2">
        <v>12235614.84</v>
      </c>
      <c r="O28" s="2">
        <v>0.38934276228347298</v>
      </c>
      <c r="P28" s="2">
        <v>84.220599011548799</v>
      </c>
      <c r="Q28" s="5">
        <v>4141061.3220000002</v>
      </c>
      <c r="R28" s="5">
        <v>0.51830059932530903</v>
      </c>
      <c r="S28" s="5">
        <v>85.248283658409306</v>
      </c>
      <c r="T28" s="2">
        <v>1799200.7039999999</v>
      </c>
      <c r="U28" s="2">
        <v>0.63945220729688002</v>
      </c>
      <c r="V28" s="2">
        <v>86.184193616917398</v>
      </c>
      <c r="W28" s="5">
        <v>918525.26100000006</v>
      </c>
      <c r="X28" s="5">
        <v>0.587578447085498</v>
      </c>
      <c r="Y28" s="5">
        <v>8.4935577374330897</v>
      </c>
      <c r="Z28" s="2">
        <v>221466.56700000001</v>
      </c>
      <c r="AA28" s="2">
        <v>1.40983466838198</v>
      </c>
      <c r="AB28" s="2">
        <v>8.7444655083935299</v>
      </c>
      <c r="AC28" s="5">
        <v>1096.2850000000001</v>
      </c>
      <c r="AD28" s="5">
        <v>14.0181641677403</v>
      </c>
      <c r="AE28" s="5" t="s">
        <v>37</v>
      </c>
      <c r="AF28" s="2">
        <v>1100258.767</v>
      </c>
      <c r="AG28" s="2">
        <v>0.42060244625708898</v>
      </c>
      <c r="AH28" s="2">
        <v>8.3865393635979597</v>
      </c>
      <c r="AI28" s="5">
        <v>676786.53200000001</v>
      </c>
      <c r="AJ28" s="5">
        <v>0.74311763956491905</v>
      </c>
      <c r="AK28" s="5">
        <v>8.0521764813115109</v>
      </c>
      <c r="AL28" s="2">
        <v>906.05499999999995</v>
      </c>
      <c r="AM28" s="2">
        <v>11.004819309145301</v>
      </c>
      <c r="AN28" s="2" t="s">
        <v>37</v>
      </c>
      <c r="AO28" s="5">
        <v>260028.11900000001</v>
      </c>
      <c r="AP28" s="5">
        <v>1.15231434891724</v>
      </c>
      <c r="AQ28" s="5">
        <v>2.63350369961254</v>
      </c>
      <c r="AR28" s="2">
        <v>919965.56900000002</v>
      </c>
      <c r="AS28" s="2">
        <v>0.97828106394452097</v>
      </c>
      <c r="AT28" s="2">
        <v>61.504031388489601</v>
      </c>
      <c r="AU28" s="5">
        <v>764471.15099999995</v>
      </c>
      <c r="AV28" s="5">
        <v>0.755327456631392</v>
      </c>
      <c r="AW28" s="5">
        <v>61.165854247321498</v>
      </c>
      <c r="AX28" s="2">
        <v>227254.065</v>
      </c>
      <c r="AY28" s="2">
        <v>1.07081267482276</v>
      </c>
      <c r="AZ28" s="2">
        <v>46.174169129890103</v>
      </c>
      <c r="BA28" s="5">
        <v>43424.434000000001</v>
      </c>
      <c r="BB28" s="5">
        <v>1.51258193264892</v>
      </c>
      <c r="BC28" s="5">
        <v>44.252168150117903</v>
      </c>
      <c r="BD28" s="2">
        <v>376971.66399999999</v>
      </c>
      <c r="BE28" s="2">
        <v>0.67687620016027505</v>
      </c>
      <c r="BF28" s="2">
        <v>46.270772962364099</v>
      </c>
      <c r="BG28" s="5">
        <v>73548.396999999997</v>
      </c>
      <c r="BH28" s="5">
        <v>1.00831093533993</v>
      </c>
      <c r="BI28" s="5">
        <v>44.669367626000202</v>
      </c>
    </row>
    <row r="29" spans="1:61" x14ac:dyDescent="0.25">
      <c r="A29" s="1"/>
      <c r="B29" s="1" t="b">
        <v>0</v>
      </c>
      <c r="C29" s="1" t="s">
        <v>113</v>
      </c>
      <c r="D29" s="3">
        <v>43419.525000000001</v>
      </c>
      <c r="E29" s="4" t="s">
        <v>31</v>
      </c>
      <c r="F29" s="5" t="s">
        <v>148</v>
      </c>
      <c r="G29" s="1" t="s">
        <v>40</v>
      </c>
      <c r="H29" s="2">
        <v>1164.3620000000001</v>
      </c>
      <c r="I29" s="2">
        <v>7.7652560985671704</v>
      </c>
      <c r="J29" s="2" t="s">
        <v>37</v>
      </c>
      <c r="K29" s="5">
        <v>14302.849</v>
      </c>
      <c r="L29" s="5">
        <v>3.9967898201994698</v>
      </c>
      <c r="M29" s="5" t="s">
        <v>37</v>
      </c>
      <c r="N29" s="2">
        <v>4884982.7949999999</v>
      </c>
      <c r="O29" s="2">
        <v>0.36169380351679697</v>
      </c>
      <c r="P29" s="2" t="s">
        <v>37</v>
      </c>
      <c r="Q29" s="5">
        <v>17355.895</v>
      </c>
      <c r="R29" s="5">
        <v>3.3869653780238802</v>
      </c>
      <c r="S29" s="5" t="s">
        <v>37</v>
      </c>
      <c r="T29" s="2">
        <v>6876.1260000000002</v>
      </c>
      <c r="U29" s="2">
        <v>4.2587256896322003</v>
      </c>
      <c r="V29" s="2" t="s">
        <v>37</v>
      </c>
      <c r="W29" s="5">
        <v>387.44200000000001</v>
      </c>
      <c r="X29" s="5">
        <v>25.1145904706528</v>
      </c>
      <c r="Y29" s="5" t="s">
        <v>37</v>
      </c>
      <c r="Z29" s="2">
        <v>1123.3119999999999</v>
      </c>
      <c r="AA29" s="2">
        <v>11.288773218656001</v>
      </c>
      <c r="AB29" s="2" t="s">
        <v>37</v>
      </c>
      <c r="AC29" s="5">
        <v>729.84799999999996</v>
      </c>
      <c r="AD29" s="5">
        <v>12.9732201333416</v>
      </c>
      <c r="AE29" s="5" t="s">
        <v>37</v>
      </c>
      <c r="AF29" s="2">
        <v>267.30799999999999</v>
      </c>
      <c r="AG29" s="2">
        <v>41.932256425180398</v>
      </c>
      <c r="AH29" s="2">
        <v>1.67926955934189E-4</v>
      </c>
      <c r="AI29" s="5">
        <v>101.116</v>
      </c>
      <c r="AJ29" s="5">
        <v>40.000948401181802</v>
      </c>
      <c r="AK29" s="5">
        <v>1.08396430233489E-3</v>
      </c>
      <c r="AL29" s="2">
        <v>729.85299999999995</v>
      </c>
      <c r="AM29" s="2">
        <v>16.6063031282774</v>
      </c>
      <c r="AN29" s="2" t="s">
        <v>37</v>
      </c>
      <c r="AO29" s="5">
        <v>29.033000000000001</v>
      </c>
      <c r="AP29" s="5">
        <v>110.794795111403</v>
      </c>
      <c r="AQ29" s="5">
        <v>1.0149114668806399E-5</v>
      </c>
      <c r="AR29" s="2">
        <v>404.46899999999999</v>
      </c>
      <c r="AS29" s="2">
        <v>25.435759026967599</v>
      </c>
      <c r="AT29" s="2">
        <v>2.7040657726692601E-2</v>
      </c>
      <c r="AU29" s="5">
        <v>195.221</v>
      </c>
      <c r="AV29" s="5">
        <v>17.968287723241701</v>
      </c>
      <c r="AW29" s="5">
        <v>1.56197643513383E-2</v>
      </c>
      <c r="AX29" s="2">
        <v>30.033000000000001</v>
      </c>
      <c r="AY29" s="2">
        <v>68.502853186216498</v>
      </c>
      <c r="AZ29" s="2">
        <v>6.1021958902164799E-3</v>
      </c>
      <c r="BA29" s="5">
        <v>6.0060000000000002</v>
      </c>
      <c r="BB29" s="5">
        <v>140.54567378526099</v>
      </c>
      <c r="BC29" s="5">
        <v>6.1204832723808899E-3</v>
      </c>
      <c r="BD29" s="2">
        <v>59.067</v>
      </c>
      <c r="BE29" s="2">
        <v>71.2192783386038</v>
      </c>
      <c r="BF29" s="2">
        <v>7.25008271859914E-3</v>
      </c>
      <c r="BG29" s="5">
        <v>0</v>
      </c>
      <c r="BH29" s="5" t="s">
        <v>46</v>
      </c>
      <c r="BI29" s="5">
        <v>0</v>
      </c>
    </row>
    <row r="30" spans="1:61" x14ac:dyDescent="0.25">
      <c r="A30" s="1"/>
      <c r="B30" s="1" t="b">
        <v>0</v>
      </c>
      <c r="C30" s="1" t="s">
        <v>90</v>
      </c>
      <c r="D30" s="3">
        <v>43419.528587963003</v>
      </c>
      <c r="E30" s="4" t="s">
        <v>31</v>
      </c>
      <c r="F30" s="5" t="s">
        <v>148</v>
      </c>
      <c r="G30" s="1" t="s">
        <v>166</v>
      </c>
      <c r="H30" s="2">
        <v>16679.52</v>
      </c>
      <c r="I30" s="2">
        <v>2.5372670086252098</v>
      </c>
      <c r="J30" s="2">
        <v>51.085960528454699</v>
      </c>
      <c r="K30" s="5">
        <v>273186.12900000002</v>
      </c>
      <c r="L30" s="5">
        <v>0.57431635254247404</v>
      </c>
      <c r="M30" s="5">
        <v>65.399382934130898</v>
      </c>
      <c r="N30" s="2">
        <v>15444855.625</v>
      </c>
      <c r="O30" s="2">
        <v>0.55048305124720098</v>
      </c>
      <c r="P30" s="2">
        <v>122.50628713307501</v>
      </c>
      <c r="Q30" s="5">
        <v>5897024.6770000001</v>
      </c>
      <c r="R30" s="5">
        <v>0.50543729863583797</v>
      </c>
      <c r="S30" s="5">
        <v>122.7395643519</v>
      </c>
      <c r="T30" s="2">
        <v>2556763.807</v>
      </c>
      <c r="U30" s="2">
        <v>0.89569874514843395</v>
      </c>
      <c r="V30" s="2">
        <v>123.63521521383799</v>
      </c>
      <c r="W30" s="5">
        <v>1338959.142</v>
      </c>
      <c r="X30" s="5">
        <v>1.0761707897010799</v>
      </c>
      <c r="Y30" s="5">
        <v>12.3834556287757</v>
      </c>
      <c r="Z30" s="2">
        <v>313557.74</v>
      </c>
      <c r="AA30" s="2">
        <v>0.92994728725960996</v>
      </c>
      <c r="AB30" s="2">
        <v>12.4118620078986</v>
      </c>
      <c r="AC30" s="5">
        <v>990.15599999999995</v>
      </c>
      <c r="AD30" s="5">
        <v>10.228120914597</v>
      </c>
      <c r="AE30" s="5" t="s">
        <v>37</v>
      </c>
      <c r="AF30" s="2">
        <v>1591586.041</v>
      </c>
      <c r="AG30" s="2">
        <v>0.43616609120063099</v>
      </c>
      <c r="AH30" s="2">
        <v>12.132434827607</v>
      </c>
      <c r="AI30" s="5">
        <v>965653.89300000004</v>
      </c>
      <c r="AJ30" s="5">
        <v>0.56922685870963896</v>
      </c>
      <c r="AK30" s="5">
        <v>11.4890731449087</v>
      </c>
      <c r="AL30" s="2">
        <v>1114.3050000000001</v>
      </c>
      <c r="AM30" s="2">
        <v>16.470094974782501</v>
      </c>
      <c r="AN30" s="2" t="s">
        <v>37</v>
      </c>
      <c r="AO30" s="5">
        <v>715440.95400000003</v>
      </c>
      <c r="AP30" s="5">
        <v>0.71605454853412998</v>
      </c>
      <c r="AQ30" s="5">
        <v>7.2463151607514904</v>
      </c>
      <c r="AR30" s="2">
        <v>924549.25300000003</v>
      </c>
      <c r="AS30" s="2">
        <v>0.73882191700729405</v>
      </c>
      <c r="AT30" s="2">
        <v>61.810472253355201</v>
      </c>
      <c r="AU30" s="5">
        <v>768960.152</v>
      </c>
      <c r="AV30" s="5">
        <v>0.55103079553513501</v>
      </c>
      <c r="AW30" s="5">
        <v>61.525022255849898</v>
      </c>
      <c r="AX30" s="2">
        <v>228287.72500000001</v>
      </c>
      <c r="AY30" s="2">
        <v>0.87666592099880103</v>
      </c>
      <c r="AZ30" s="2">
        <v>46.384191298966797</v>
      </c>
      <c r="BA30" s="5">
        <v>43815.072999999997</v>
      </c>
      <c r="BB30" s="5">
        <v>1.59541262928764</v>
      </c>
      <c r="BC30" s="5">
        <v>44.650253309132097</v>
      </c>
      <c r="BD30" s="2">
        <v>377193.712</v>
      </c>
      <c r="BE30" s="2">
        <v>0.89707655728757996</v>
      </c>
      <c r="BF30" s="2">
        <v>46.298027882497202</v>
      </c>
      <c r="BG30" s="5">
        <v>73713.974000000002</v>
      </c>
      <c r="BH30" s="5">
        <v>1.3291861234253499</v>
      </c>
      <c r="BI30" s="5">
        <v>44.769930251225198</v>
      </c>
    </row>
    <row r="31" spans="1:61" x14ac:dyDescent="0.25">
      <c r="A31" s="1"/>
      <c r="B31" s="1" t="b">
        <v>0</v>
      </c>
      <c r="C31" s="1" t="s">
        <v>120</v>
      </c>
      <c r="D31" s="3">
        <v>43419.5321527778</v>
      </c>
      <c r="E31" s="4" t="s">
        <v>31</v>
      </c>
      <c r="F31" s="5" t="s">
        <v>148</v>
      </c>
      <c r="G31" s="1" t="s">
        <v>40</v>
      </c>
      <c r="H31" s="2">
        <v>1268.4939999999999</v>
      </c>
      <c r="I31" s="2">
        <v>17.750864721193398</v>
      </c>
      <c r="J31" s="2" t="s">
        <v>37</v>
      </c>
      <c r="K31" s="5">
        <v>14084.396000000001</v>
      </c>
      <c r="L31" s="5">
        <v>3.9047737549415098</v>
      </c>
      <c r="M31" s="5" t="s">
        <v>37</v>
      </c>
      <c r="N31" s="2">
        <v>4907856.8080000002</v>
      </c>
      <c r="O31" s="2">
        <v>1.10286496030919</v>
      </c>
      <c r="P31" s="2" t="s">
        <v>37</v>
      </c>
      <c r="Q31" s="5">
        <v>17549.414000000001</v>
      </c>
      <c r="R31" s="5">
        <v>2.8332438269195901</v>
      </c>
      <c r="S31" s="5" t="s">
        <v>37</v>
      </c>
      <c r="T31" s="2">
        <v>7051.4049999999997</v>
      </c>
      <c r="U31" s="2">
        <v>6.1253189827601497</v>
      </c>
      <c r="V31" s="2" t="s">
        <v>37</v>
      </c>
      <c r="W31" s="5">
        <v>432.49599999999998</v>
      </c>
      <c r="X31" s="5">
        <v>23.117423424057399</v>
      </c>
      <c r="Y31" s="5" t="s">
        <v>37</v>
      </c>
      <c r="Z31" s="2">
        <v>969.12900000000002</v>
      </c>
      <c r="AA31" s="2">
        <v>13.926857251321501</v>
      </c>
      <c r="AB31" s="2" t="s">
        <v>37</v>
      </c>
      <c r="AC31" s="5">
        <v>695.81500000000005</v>
      </c>
      <c r="AD31" s="5">
        <v>15.064741782783999</v>
      </c>
      <c r="AE31" s="5" t="s">
        <v>37</v>
      </c>
      <c r="AF31" s="2">
        <v>316.363</v>
      </c>
      <c r="AG31" s="2">
        <v>31.546074322409499</v>
      </c>
      <c r="AH31" s="2">
        <v>5.4192390605457602E-4</v>
      </c>
      <c r="AI31" s="5">
        <v>137.15799999999999</v>
      </c>
      <c r="AJ31" s="5">
        <v>46.681211676819999</v>
      </c>
      <c r="AK31" s="5">
        <v>1.51278612948957E-3</v>
      </c>
      <c r="AL31" s="2">
        <v>732.85799999999995</v>
      </c>
      <c r="AM31" s="2">
        <v>17.457768747647801</v>
      </c>
      <c r="AN31" s="2" t="s">
        <v>37</v>
      </c>
      <c r="AO31" s="5">
        <v>95.111000000000004</v>
      </c>
      <c r="AP31" s="5">
        <v>39.463841439306101</v>
      </c>
      <c r="AQ31" s="5">
        <v>6.7944372453446699E-4</v>
      </c>
      <c r="AR31" s="2">
        <v>356.411</v>
      </c>
      <c r="AS31" s="2">
        <v>30.347875170013701</v>
      </c>
      <c r="AT31" s="2">
        <v>2.3827754070220999E-2</v>
      </c>
      <c r="AU31" s="5">
        <v>192.21799999999999</v>
      </c>
      <c r="AV31" s="5">
        <v>24.157232844231501</v>
      </c>
      <c r="AW31" s="5">
        <v>1.53794922886654E-2</v>
      </c>
      <c r="AX31" s="2">
        <v>40.045000000000002</v>
      </c>
      <c r="AY31" s="2">
        <v>50.004856148874602</v>
      </c>
      <c r="AZ31" s="2">
        <v>8.1364643699836509E-3</v>
      </c>
      <c r="BA31" s="5">
        <v>4.0039999999999996</v>
      </c>
      <c r="BB31" s="5">
        <v>241.52294576982399</v>
      </c>
      <c r="BC31" s="5">
        <v>4.0803221815872599E-3</v>
      </c>
      <c r="BD31" s="2">
        <v>59.069000000000003</v>
      </c>
      <c r="BE31" s="2">
        <v>50.820006124368398</v>
      </c>
      <c r="BF31" s="2">
        <v>7.25032820534194E-3</v>
      </c>
      <c r="BG31" s="5">
        <v>7.0069999999999997</v>
      </c>
      <c r="BH31" s="5">
        <v>135.52618543578799</v>
      </c>
      <c r="BI31" s="5">
        <v>4.2556775092648597E-3</v>
      </c>
    </row>
    <row r="32" spans="1:61" x14ac:dyDescent="0.25">
      <c r="A32" s="1"/>
      <c r="B32" s="1" t="b">
        <v>0</v>
      </c>
      <c r="C32" s="1" t="s">
        <v>142</v>
      </c>
      <c r="D32" s="3">
        <v>43419.535740740699</v>
      </c>
      <c r="E32" s="4" t="s">
        <v>31</v>
      </c>
      <c r="F32" s="5" t="s">
        <v>148</v>
      </c>
      <c r="G32" s="1" t="s">
        <v>18</v>
      </c>
      <c r="H32" s="2">
        <v>13497.306</v>
      </c>
      <c r="I32" s="2">
        <v>2.0814199242226401</v>
      </c>
      <c r="J32" s="2">
        <v>37.653770990315302</v>
      </c>
      <c r="K32" s="5">
        <v>216681.726</v>
      </c>
      <c r="L32" s="5">
        <v>0.97081498505249297</v>
      </c>
      <c r="M32" s="5">
        <v>47.302647927639498</v>
      </c>
      <c r="N32" s="2">
        <v>13087687.506999999</v>
      </c>
      <c r="O32" s="2">
        <v>0.46718099621246001</v>
      </c>
      <c r="P32" s="2">
        <v>94.385678720779595</v>
      </c>
      <c r="Q32" s="5">
        <v>4578617.05</v>
      </c>
      <c r="R32" s="5">
        <v>0.571192540713508</v>
      </c>
      <c r="S32" s="5">
        <v>94.590463021538696</v>
      </c>
      <c r="T32" s="2">
        <v>1995830.327</v>
      </c>
      <c r="U32" s="2">
        <v>0.89381037008539499</v>
      </c>
      <c r="V32" s="2">
        <v>95.904809930469995</v>
      </c>
      <c r="W32" s="5">
        <v>985996.973</v>
      </c>
      <c r="X32" s="5">
        <v>0.38419752404220597</v>
      </c>
      <c r="Y32" s="5">
        <v>9.1178130177397492</v>
      </c>
      <c r="Z32" s="2">
        <v>235724.50700000001</v>
      </c>
      <c r="AA32" s="2">
        <v>0.62412501636755402</v>
      </c>
      <c r="AB32" s="2">
        <v>9.3122671504266208</v>
      </c>
      <c r="AC32" s="5">
        <v>1859.21</v>
      </c>
      <c r="AD32" s="5">
        <v>7.2566419968817604</v>
      </c>
      <c r="AE32" s="5" t="s">
        <v>37</v>
      </c>
      <c r="AF32" s="2">
        <v>1157800.635</v>
      </c>
      <c r="AG32" s="2">
        <v>0.56545990123129497</v>
      </c>
      <c r="AH32" s="2">
        <v>8.8252404773728994</v>
      </c>
      <c r="AI32" s="5">
        <v>723036.63600000006</v>
      </c>
      <c r="AJ32" s="5">
        <v>0.67046352553678501</v>
      </c>
      <c r="AK32" s="5">
        <v>8.6024526619722295</v>
      </c>
      <c r="AL32" s="2">
        <v>940.101</v>
      </c>
      <c r="AM32" s="2">
        <v>11.175042650547001</v>
      </c>
      <c r="AN32" s="2" t="s">
        <v>37</v>
      </c>
      <c r="AO32" s="5">
        <v>738993.83400000003</v>
      </c>
      <c r="AP32" s="5">
        <v>0.73974687520605098</v>
      </c>
      <c r="AQ32" s="5">
        <v>7.4848789131473303</v>
      </c>
      <c r="AR32" s="2">
        <v>925206.55599999998</v>
      </c>
      <c r="AS32" s="2">
        <v>0.84133074167662003</v>
      </c>
      <c r="AT32" s="2">
        <v>61.854416054847398</v>
      </c>
      <c r="AU32" s="5">
        <v>772429.68299999996</v>
      </c>
      <c r="AV32" s="5">
        <v>1.0161903249262501</v>
      </c>
      <c r="AW32" s="5">
        <v>61.802621779618697</v>
      </c>
      <c r="AX32" s="2">
        <v>224879.54</v>
      </c>
      <c r="AY32" s="2">
        <v>0.85071016432258495</v>
      </c>
      <c r="AZ32" s="2">
        <v>45.691705949514599</v>
      </c>
      <c r="BA32" s="5">
        <v>44071.951999999997</v>
      </c>
      <c r="BB32" s="5">
        <v>1.26265626039581</v>
      </c>
      <c r="BC32" s="5">
        <v>44.912028804058203</v>
      </c>
      <c r="BD32" s="2">
        <v>375676.44099999999</v>
      </c>
      <c r="BE32" s="2">
        <v>0.89375911988997003</v>
      </c>
      <c r="BF32" s="2">
        <v>46.111792924626798</v>
      </c>
      <c r="BG32" s="5">
        <v>73190.495999999999</v>
      </c>
      <c r="BH32" s="5">
        <v>1.3195481388631001</v>
      </c>
      <c r="BI32" s="5">
        <v>44.4519976764863</v>
      </c>
    </row>
    <row r="33" spans="1:61" x14ac:dyDescent="0.25">
      <c r="A33" s="1"/>
      <c r="B33" s="1" t="b">
        <v>0</v>
      </c>
      <c r="C33" s="1" t="s">
        <v>10</v>
      </c>
      <c r="D33" s="3">
        <v>43419.539305555598</v>
      </c>
      <c r="E33" s="4" t="s">
        <v>31</v>
      </c>
      <c r="F33" s="5" t="s">
        <v>148</v>
      </c>
      <c r="G33" s="1" t="s">
        <v>40</v>
      </c>
      <c r="H33" s="2">
        <v>1118.3040000000001</v>
      </c>
      <c r="I33" s="2">
        <v>14.6086802950883</v>
      </c>
      <c r="J33" s="2" t="s">
        <v>37</v>
      </c>
      <c r="K33" s="5">
        <v>14412.076999999999</v>
      </c>
      <c r="L33" s="5">
        <v>4.0316852713380502</v>
      </c>
      <c r="M33" s="5" t="s">
        <v>37</v>
      </c>
      <c r="N33" s="2">
        <v>4966031.9979999997</v>
      </c>
      <c r="O33" s="2">
        <v>0.41525857342675598</v>
      </c>
      <c r="P33" s="2" t="s">
        <v>37</v>
      </c>
      <c r="Q33" s="5">
        <v>17815.868999999999</v>
      </c>
      <c r="R33" s="5">
        <v>2.85573256116299</v>
      </c>
      <c r="S33" s="5" t="s">
        <v>37</v>
      </c>
      <c r="T33" s="2">
        <v>7064.4250000000002</v>
      </c>
      <c r="U33" s="2">
        <v>4.57559368031772</v>
      </c>
      <c r="V33" s="2" t="s">
        <v>37</v>
      </c>
      <c r="W33" s="5">
        <v>370.42500000000001</v>
      </c>
      <c r="X33" s="5">
        <v>21.013139027641799</v>
      </c>
      <c r="Y33" s="5" t="s">
        <v>37</v>
      </c>
      <c r="Z33" s="2">
        <v>1002.1660000000001</v>
      </c>
      <c r="AA33" s="2">
        <v>8.3506082488574407</v>
      </c>
      <c r="AB33" s="2" t="s">
        <v>37</v>
      </c>
      <c r="AC33" s="5">
        <v>699.80499999999995</v>
      </c>
      <c r="AD33" s="5">
        <v>11.274881058002601</v>
      </c>
      <c r="AE33" s="5" t="s">
        <v>37</v>
      </c>
      <c r="AF33" s="2">
        <v>258.29899999999998</v>
      </c>
      <c r="AG33" s="2">
        <v>29.9011783232216</v>
      </c>
      <c r="AH33" s="2">
        <v>9.9242040560943597E-5</v>
      </c>
      <c r="AI33" s="5">
        <v>114.131</v>
      </c>
      <c r="AJ33" s="5">
        <v>54.5779236034804</v>
      </c>
      <c r="AK33" s="5">
        <v>1.2388146458346501E-3</v>
      </c>
      <c r="AL33" s="2">
        <v>680.79300000000001</v>
      </c>
      <c r="AM33" s="2">
        <v>13.318263386048001</v>
      </c>
      <c r="AN33" s="2" t="s">
        <v>37</v>
      </c>
      <c r="AO33" s="5">
        <v>126.146</v>
      </c>
      <c r="AP33" s="5">
        <v>49.805299302394801</v>
      </c>
      <c r="AQ33" s="5">
        <v>9.9379280012968393E-4</v>
      </c>
      <c r="AR33" s="2">
        <v>383.44600000000003</v>
      </c>
      <c r="AS33" s="2">
        <v>27.716367657308599</v>
      </c>
      <c r="AT33" s="2">
        <v>2.5635171156922699E-2</v>
      </c>
      <c r="AU33" s="5">
        <v>192.22</v>
      </c>
      <c r="AV33" s="5">
        <v>26.7613231631763</v>
      </c>
      <c r="AW33" s="5">
        <v>1.53796523100191E-2</v>
      </c>
      <c r="AX33" s="2">
        <v>25.027999999999999</v>
      </c>
      <c r="AY33" s="2">
        <v>66.003522333324796</v>
      </c>
      <c r="AZ33" s="2">
        <v>5.0852648333612402E-3</v>
      </c>
      <c r="BA33" s="5">
        <v>2.0019999999999998</v>
      </c>
      <c r="BB33" s="5">
        <v>210.81851067789199</v>
      </c>
      <c r="BC33" s="5">
        <v>2.04016109079363E-3</v>
      </c>
      <c r="BD33" s="2">
        <v>50.057000000000002</v>
      </c>
      <c r="BE33" s="2">
        <v>54.164977644656297</v>
      </c>
      <c r="BF33" s="2">
        <v>6.1441649422675397E-3</v>
      </c>
      <c r="BG33" s="5">
        <v>4.0039999999999996</v>
      </c>
      <c r="BH33" s="5">
        <v>174.80147469502501</v>
      </c>
      <c r="BI33" s="5">
        <v>2.4318157195799199E-3</v>
      </c>
    </row>
    <row r="34" spans="1:61" x14ac:dyDescent="0.25">
      <c r="A34" s="1"/>
      <c r="B34" s="1" t="b">
        <v>0</v>
      </c>
      <c r="C34" s="1" t="s">
        <v>73</v>
      </c>
      <c r="D34" s="3">
        <v>43419.542893518497</v>
      </c>
      <c r="E34" s="4" t="s">
        <v>31</v>
      </c>
      <c r="F34" s="5" t="s">
        <v>148</v>
      </c>
      <c r="G34" s="1" t="s">
        <v>144</v>
      </c>
      <c r="H34" s="2">
        <v>12469.394</v>
      </c>
      <c r="I34" s="2">
        <v>3.54100574430506</v>
      </c>
      <c r="J34" s="2">
        <v>33.314933686309999</v>
      </c>
      <c r="K34" s="5">
        <v>191219.19500000001</v>
      </c>
      <c r="L34" s="5">
        <v>0.87987596456109995</v>
      </c>
      <c r="M34" s="5">
        <v>39.147731644362104</v>
      </c>
      <c r="N34" s="2">
        <v>10561868.872</v>
      </c>
      <c r="O34" s="2">
        <v>0.51772729520616301</v>
      </c>
      <c r="P34" s="2">
        <v>64.253098777529999</v>
      </c>
      <c r="Q34" s="5">
        <v>3230211.4879999999</v>
      </c>
      <c r="R34" s="5">
        <v>0.66977426500592996</v>
      </c>
      <c r="S34" s="5">
        <v>65.800880784724001</v>
      </c>
      <c r="T34" s="2">
        <v>1409813.7209999999</v>
      </c>
      <c r="U34" s="2">
        <v>0.74525375502989499</v>
      </c>
      <c r="V34" s="2">
        <v>66.934390858383793</v>
      </c>
      <c r="W34" s="5">
        <v>714720.22699999996</v>
      </c>
      <c r="X34" s="5">
        <v>0.239945989595787</v>
      </c>
      <c r="Y34" s="5">
        <v>6.6079324160009101</v>
      </c>
      <c r="Z34" s="2">
        <v>173627.39300000001</v>
      </c>
      <c r="AA34" s="2">
        <v>0.47532750117943101</v>
      </c>
      <c r="AB34" s="2">
        <v>6.8393402553270803</v>
      </c>
      <c r="AC34" s="5">
        <v>2812.4389999999999</v>
      </c>
      <c r="AD34" s="5">
        <v>5.3583684252197203</v>
      </c>
      <c r="AE34" s="5" t="s">
        <v>37</v>
      </c>
      <c r="AF34" s="2">
        <v>883538.03799999994</v>
      </c>
      <c r="AG34" s="2">
        <v>0.50680333323027005</v>
      </c>
      <c r="AH34" s="2">
        <v>6.7342533239716902</v>
      </c>
      <c r="AI34" s="5">
        <v>522256.69799999997</v>
      </c>
      <c r="AJ34" s="5">
        <v>0.70035009732916098</v>
      </c>
      <c r="AK34" s="5">
        <v>6.2136057647644396</v>
      </c>
      <c r="AL34" s="2">
        <v>1138.335</v>
      </c>
      <c r="AM34" s="2">
        <v>9.1880010895508608</v>
      </c>
      <c r="AN34" s="2" t="s">
        <v>37</v>
      </c>
      <c r="AO34" s="5">
        <v>766242.14599999995</v>
      </c>
      <c r="AP34" s="5">
        <v>0.40415047906879797</v>
      </c>
      <c r="AQ34" s="5">
        <v>7.7608731676577296</v>
      </c>
      <c r="AR34" s="2">
        <v>929185.2</v>
      </c>
      <c r="AS34" s="2">
        <v>0.63379322630575297</v>
      </c>
      <c r="AT34" s="2">
        <v>62.1204071459331</v>
      </c>
      <c r="AU34" s="5">
        <v>773186.42500000005</v>
      </c>
      <c r="AV34" s="5">
        <v>0.61978468212934301</v>
      </c>
      <c r="AW34" s="5">
        <v>61.863169219262801</v>
      </c>
      <c r="AX34" s="2">
        <v>228238.179</v>
      </c>
      <c r="AY34" s="2">
        <v>0.99640240258802304</v>
      </c>
      <c r="AZ34" s="2">
        <v>46.374124392644497</v>
      </c>
      <c r="BA34" s="5">
        <v>44112.177000000003</v>
      </c>
      <c r="BB34" s="5">
        <v>1.69893170578329</v>
      </c>
      <c r="BC34" s="5">
        <v>44.953020552248603</v>
      </c>
      <c r="BD34" s="2">
        <v>379290.946</v>
      </c>
      <c r="BE34" s="2">
        <v>0.74420396240244002</v>
      </c>
      <c r="BF34" s="2">
        <v>46.555449454276001</v>
      </c>
      <c r="BG34" s="5">
        <v>73965.337</v>
      </c>
      <c r="BH34" s="5">
        <v>0.863026477153919</v>
      </c>
      <c r="BI34" s="5">
        <v>44.922594710446099</v>
      </c>
    </row>
    <row r="35" spans="1:61" x14ac:dyDescent="0.25">
      <c r="A35" s="1"/>
      <c r="B35" s="1" t="b">
        <v>0</v>
      </c>
      <c r="C35" s="1" t="s">
        <v>163</v>
      </c>
      <c r="D35" s="3">
        <v>43419.546458333301</v>
      </c>
      <c r="E35" s="4" t="s">
        <v>31</v>
      </c>
      <c r="F35" s="5" t="s">
        <v>148</v>
      </c>
      <c r="G35" s="1" t="s">
        <v>40</v>
      </c>
      <c r="H35" s="2">
        <v>1131.3150000000001</v>
      </c>
      <c r="I35" s="2">
        <v>10.488075989303301</v>
      </c>
      <c r="J35" s="2" t="s">
        <v>37</v>
      </c>
      <c r="K35" s="5">
        <v>14283.811</v>
      </c>
      <c r="L35" s="5">
        <v>4.3374265110934198</v>
      </c>
      <c r="M35" s="5" t="s">
        <v>37</v>
      </c>
      <c r="N35" s="2">
        <v>4868406.22</v>
      </c>
      <c r="O35" s="2">
        <v>0.51626346069519902</v>
      </c>
      <c r="P35" s="2" t="s">
        <v>37</v>
      </c>
      <c r="Q35" s="5">
        <v>17492.234</v>
      </c>
      <c r="R35" s="5">
        <v>4.14732072890338</v>
      </c>
      <c r="S35" s="5" t="s">
        <v>37</v>
      </c>
      <c r="T35" s="2">
        <v>7051.5039999999999</v>
      </c>
      <c r="U35" s="2">
        <v>11.3729932724329</v>
      </c>
      <c r="V35" s="2" t="s">
        <v>37</v>
      </c>
      <c r="W35" s="5">
        <v>386.44400000000002</v>
      </c>
      <c r="X35" s="5">
        <v>17.998705484730799</v>
      </c>
      <c r="Y35" s="5" t="s">
        <v>37</v>
      </c>
      <c r="Z35" s="2">
        <v>910.04899999999998</v>
      </c>
      <c r="AA35" s="2">
        <v>8.7163146873593096</v>
      </c>
      <c r="AB35" s="2" t="s">
        <v>37</v>
      </c>
      <c r="AC35" s="5">
        <v>710.822</v>
      </c>
      <c r="AD35" s="5">
        <v>15.1990857337411</v>
      </c>
      <c r="AE35" s="5" t="s">
        <v>37</v>
      </c>
      <c r="AF35" s="2">
        <v>214.245</v>
      </c>
      <c r="AG35" s="2">
        <v>29.896419007103599</v>
      </c>
      <c r="AH35" s="2" t="s">
        <v>37</v>
      </c>
      <c r="AI35" s="5">
        <v>67.076999999999998</v>
      </c>
      <c r="AJ35" s="5">
        <v>57.614853169922903</v>
      </c>
      <c r="AK35" s="5">
        <v>6.7897384191321496E-4</v>
      </c>
      <c r="AL35" s="2">
        <v>704.81899999999996</v>
      </c>
      <c r="AM35" s="2">
        <v>17.9083495400724</v>
      </c>
      <c r="AN35" s="2" t="s">
        <v>37</v>
      </c>
      <c r="AO35" s="5">
        <v>104.12</v>
      </c>
      <c r="AP35" s="5">
        <v>68.327688814119995</v>
      </c>
      <c r="AQ35" s="5">
        <v>7.7069459684113103E-4</v>
      </c>
      <c r="AR35" s="2">
        <v>318.36700000000002</v>
      </c>
      <c r="AS35" s="2">
        <v>25.4090846207948</v>
      </c>
      <c r="AT35" s="2">
        <v>2.1284333480375402E-2</v>
      </c>
      <c r="AU35" s="5">
        <v>218.251</v>
      </c>
      <c r="AV35" s="5">
        <v>15.8619971172908</v>
      </c>
      <c r="AW35" s="5">
        <v>1.7462410239902099E-2</v>
      </c>
      <c r="AX35" s="2">
        <v>17.018000000000001</v>
      </c>
      <c r="AY35" s="2">
        <v>96.261856823265006</v>
      </c>
      <c r="AZ35" s="2">
        <v>3.4577687763361598E-3</v>
      </c>
      <c r="BA35" s="5">
        <v>2.0019999999999998</v>
      </c>
      <c r="BB35" s="5">
        <v>316.22776601683802</v>
      </c>
      <c r="BC35" s="5">
        <v>2.04016109079363E-3</v>
      </c>
      <c r="BD35" s="2">
        <v>58.064</v>
      </c>
      <c r="BE35" s="2">
        <v>46.5513050354377</v>
      </c>
      <c r="BF35" s="2">
        <v>7.1269711170829798E-3</v>
      </c>
      <c r="BG35" s="5">
        <v>3.0030000000000001</v>
      </c>
      <c r="BH35" s="5">
        <v>224.98285257018401</v>
      </c>
      <c r="BI35" s="5">
        <v>1.82386178968494E-3</v>
      </c>
    </row>
    <row r="36" spans="1:61" x14ac:dyDescent="0.25">
      <c r="A36" s="1"/>
      <c r="B36" s="1" t="b">
        <v>0</v>
      </c>
      <c r="C36" s="1" t="s">
        <v>2</v>
      </c>
      <c r="D36" s="3">
        <v>43419.550046296303</v>
      </c>
      <c r="E36" s="4" t="s">
        <v>31</v>
      </c>
      <c r="F36" s="5" t="s">
        <v>148</v>
      </c>
      <c r="G36" s="1" t="s">
        <v>178</v>
      </c>
      <c r="H36" s="2">
        <v>11172.195</v>
      </c>
      <c r="I36" s="2">
        <v>4.5155344495880501</v>
      </c>
      <c r="J36" s="2">
        <v>27.839430518803098</v>
      </c>
      <c r="K36" s="5">
        <v>176381.78899999999</v>
      </c>
      <c r="L36" s="5">
        <v>1.5739856859433199</v>
      </c>
      <c r="M36" s="5">
        <v>34.395737280918802</v>
      </c>
      <c r="N36" s="2">
        <v>6581128.5520000001</v>
      </c>
      <c r="O36" s="2">
        <v>0.40587453439772903</v>
      </c>
      <c r="P36" s="2">
        <v>16.763554491339999</v>
      </c>
      <c r="Q36" s="5">
        <v>1064237.3829999999</v>
      </c>
      <c r="R36" s="5">
        <v>0.76352660594600796</v>
      </c>
      <c r="S36" s="5">
        <v>19.555528958810601</v>
      </c>
      <c r="T36" s="2">
        <v>401720.65299999999</v>
      </c>
      <c r="U36" s="2">
        <v>1.1424751439738601</v>
      </c>
      <c r="V36" s="2">
        <v>17.098126246412701</v>
      </c>
      <c r="W36" s="5">
        <v>201073.94200000001</v>
      </c>
      <c r="X36" s="5">
        <v>1.0499171182548099</v>
      </c>
      <c r="Y36" s="5">
        <v>1.8556236911066399</v>
      </c>
      <c r="Z36" s="2">
        <v>50548.417999999998</v>
      </c>
      <c r="AA36" s="2">
        <v>1.88497278356312</v>
      </c>
      <c r="AB36" s="2">
        <v>1.9378997874370101</v>
      </c>
      <c r="AC36" s="5">
        <v>6531.6180000000004</v>
      </c>
      <c r="AD36" s="5">
        <v>3.9199868176298001</v>
      </c>
      <c r="AE36" s="5">
        <v>2.04421264142115E-2</v>
      </c>
      <c r="AF36" s="2">
        <v>234420.57</v>
      </c>
      <c r="AG36" s="2">
        <v>0.90075475593310805</v>
      </c>
      <c r="AH36" s="2">
        <v>1.78536017746536</v>
      </c>
      <c r="AI36" s="5">
        <v>155176.098</v>
      </c>
      <c r="AJ36" s="5">
        <v>0.85995899374189</v>
      </c>
      <c r="AK36" s="5">
        <v>1.8461407626825299</v>
      </c>
      <c r="AL36" s="2">
        <v>1057.239</v>
      </c>
      <c r="AM36" s="2">
        <v>11.1628177498737</v>
      </c>
      <c r="AN36" s="2" t="s">
        <v>37</v>
      </c>
      <c r="AO36" s="5">
        <v>692637.54700000002</v>
      </c>
      <c r="AP36" s="5">
        <v>0.455456437953423</v>
      </c>
      <c r="AQ36" s="5">
        <v>7.0153427131642001</v>
      </c>
      <c r="AR36" s="2">
        <v>934482.93799999997</v>
      </c>
      <c r="AS36" s="2">
        <v>0.44880797840322101</v>
      </c>
      <c r="AT36" s="2">
        <v>62.474585883941899</v>
      </c>
      <c r="AU36" s="5">
        <v>774473.17099999997</v>
      </c>
      <c r="AV36" s="5">
        <v>1.14191592346948</v>
      </c>
      <c r="AW36" s="5">
        <v>61.966122637696401</v>
      </c>
      <c r="AX36" s="2">
        <v>231181.67499999999</v>
      </c>
      <c r="AY36" s="2">
        <v>0.81372868138377596</v>
      </c>
      <c r="AZ36" s="2">
        <v>46.972192823839201</v>
      </c>
      <c r="BA36" s="5">
        <v>43864.059000000001</v>
      </c>
      <c r="BB36" s="5">
        <v>1.5886747438487101</v>
      </c>
      <c r="BC36" s="5">
        <v>44.700173054983097</v>
      </c>
      <c r="BD36" s="2">
        <v>383240.83899999998</v>
      </c>
      <c r="BE36" s="2">
        <v>0.98780757115605899</v>
      </c>
      <c r="BF36" s="2">
        <v>47.040272637773</v>
      </c>
      <c r="BG36" s="5">
        <v>74478.585999999996</v>
      </c>
      <c r="BH36" s="5">
        <v>1.74215182961673</v>
      </c>
      <c r="BI36" s="5">
        <v>45.234314736984203</v>
      </c>
    </row>
    <row r="37" spans="1:61" x14ac:dyDescent="0.25">
      <c r="A37" s="1"/>
      <c r="B37" s="1" t="b">
        <v>0</v>
      </c>
      <c r="C37" s="1" t="s">
        <v>167</v>
      </c>
      <c r="D37" s="3">
        <v>43419.553657407399</v>
      </c>
      <c r="E37" s="4" t="s">
        <v>31</v>
      </c>
      <c r="F37" s="5" t="s">
        <v>148</v>
      </c>
      <c r="G37" s="1" t="s">
        <v>40</v>
      </c>
      <c r="H37" s="2">
        <v>1208.412</v>
      </c>
      <c r="I37" s="2">
        <v>15.599281106550199</v>
      </c>
      <c r="J37" s="2" t="s">
        <v>37</v>
      </c>
      <c r="K37" s="5">
        <v>14267.814</v>
      </c>
      <c r="L37" s="5">
        <v>4.3937471077660204</v>
      </c>
      <c r="M37" s="5" t="s">
        <v>37</v>
      </c>
      <c r="N37" s="2">
        <v>4925806.9790000003</v>
      </c>
      <c r="O37" s="2">
        <v>0.55680548174830402</v>
      </c>
      <c r="P37" s="2" t="s">
        <v>37</v>
      </c>
      <c r="Q37" s="5">
        <v>17457.083999999999</v>
      </c>
      <c r="R37" s="5">
        <v>3.8439334320737299</v>
      </c>
      <c r="S37" s="5" t="s">
        <v>37</v>
      </c>
      <c r="T37" s="2">
        <v>6815.0290000000005</v>
      </c>
      <c r="U37" s="2">
        <v>5.7932116404126903</v>
      </c>
      <c r="V37" s="2" t="s">
        <v>37</v>
      </c>
      <c r="W37" s="5">
        <v>281.322</v>
      </c>
      <c r="X37" s="5">
        <v>32.0264287452231</v>
      </c>
      <c r="Y37" s="5" t="s">
        <v>37</v>
      </c>
      <c r="Z37" s="2">
        <v>948.10500000000002</v>
      </c>
      <c r="AA37" s="2">
        <v>10.178560565388</v>
      </c>
      <c r="AB37" s="2" t="s">
        <v>37</v>
      </c>
      <c r="AC37" s="5">
        <v>721.83900000000006</v>
      </c>
      <c r="AD37" s="5">
        <v>20.0404824887245</v>
      </c>
      <c r="AE37" s="5" t="s">
        <v>37</v>
      </c>
      <c r="AF37" s="2">
        <v>192.22</v>
      </c>
      <c r="AG37" s="2">
        <v>29.9513116309165</v>
      </c>
      <c r="AH37" s="2" t="s">
        <v>37</v>
      </c>
      <c r="AI37" s="5">
        <v>15.015000000000001</v>
      </c>
      <c r="AJ37" s="5">
        <v>78.567420131838603</v>
      </c>
      <c r="AK37" s="5">
        <v>5.9548672240973601E-5</v>
      </c>
      <c r="AL37" s="2">
        <v>703.82100000000003</v>
      </c>
      <c r="AM37" s="2">
        <v>16.385805951231902</v>
      </c>
      <c r="AN37" s="2" t="s">
        <v>37</v>
      </c>
      <c r="AO37" s="5">
        <v>104.119</v>
      </c>
      <c r="AP37" s="5">
        <v>57.372471537584801</v>
      </c>
      <c r="AQ37" s="5">
        <v>7.7068446798417604E-4</v>
      </c>
      <c r="AR37" s="2">
        <v>333.38299999999998</v>
      </c>
      <c r="AS37" s="2">
        <v>31.6892469098178</v>
      </c>
      <c r="AT37" s="2">
        <v>2.2288223806763801E-2</v>
      </c>
      <c r="AU37" s="5">
        <v>225.25899999999999</v>
      </c>
      <c r="AV37" s="5">
        <v>38.190143024196701</v>
      </c>
      <c r="AW37" s="5">
        <v>1.8023125063482501E-2</v>
      </c>
      <c r="AX37" s="2">
        <v>22.024000000000001</v>
      </c>
      <c r="AY37" s="2">
        <v>73.613453066971203</v>
      </c>
      <c r="AZ37" s="2">
        <v>4.4749030162197501E-3</v>
      </c>
      <c r="BA37" s="5">
        <v>3.0030000000000001</v>
      </c>
      <c r="BB37" s="5">
        <v>224.98285257018401</v>
      </c>
      <c r="BC37" s="5">
        <v>3.0602416361904402E-3</v>
      </c>
      <c r="BD37" s="2">
        <v>46.052</v>
      </c>
      <c r="BE37" s="2">
        <v>55.378422676333003</v>
      </c>
      <c r="BF37" s="2">
        <v>5.6525777398027197E-3</v>
      </c>
      <c r="BG37" s="5">
        <v>5.0049999999999999</v>
      </c>
      <c r="BH37" s="5">
        <v>169.967317119759</v>
      </c>
      <c r="BI37" s="5">
        <v>3.0397696494749E-3</v>
      </c>
    </row>
    <row r="38" spans="1:61" x14ac:dyDescent="0.25">
      <c r="A38" s="1"/>
      <c r="B38" s="1" t="b">
        <v>0</v>
      </c>
      <c r="C38" s="1" t="s">
        <v>74</v>
      </c>
      <c r="D38" s="3">
        <v>43419.557245370401</v>
      </c>
      <c r="E38" s="4" t="s">
        <v>31</v>
      </c>
      <c r="F38" s="5" t="s">
        <v>148</v>
      </c>
      <c r="G38" s="1" t="s">
        <v>63</v>
      </c>
      <c r="H38" s="2">
        <v>3237.9749999999999</v>
      </c>
      <c r="I38" s="2">
        <v>8.14039487660364</v>
      </c>
      <c r="J38" s="2" t="s">
        <v>37</v>
      </c>
      <c r="K38" s="5">
        <v>46675.250999999997</v>
      </c>
      <c r="L38" s="5">
        <v>1.84485274253423</v>
      </c>
      <c r="M38" s="5" t="s">
        <v>37</v>
      </c>
      <c r="N38" s="2">
        <v>5285123.2649999997</v>
      </c>
      <c r="O38" s="2">
        <v>0.56558303581633296</v>
      </c>
      <c r="P38" s="2">
        <v>1.30243532139547</v>
      </c>
      <c r="Q38" s="5">
        <v>240896.82</v>
      </c>
      <c r="R38" s="5">
        <v>0.96166571478198304</v>
      </c>
      <c r="S38" s="5">
        <v>1.9765219334793001</v>
      </c>
      <c r="T38" s="2">
        <v>91574.15</v>
      </c>
      <c r="U38" s="2">
        <v>1.1973760512976599</v>
      </c>
      <c r="V38" s="2">
        <v>1.7656696681224</v>
      </c>
      <c r="W38" s="5">
        <v>38109.582999999999</v>
      </c>
      <c r="X38" s="5">
        <v>1.5595016555789101</v>
      </c>
      <c r="Y38" s="5">
        <v>0.34786053241368903</v>
      </c>
      <c r="Z38" s="2">
        <v>12343.245000000001</v>
      </c>
      <c r="AA38" s="2">
        <v>3.77084974076379</v>
      </c>
      <c r="AB38" s="2">
        <v>0.41643455728749901</v>
      </c>
      <c r="AC38" s="5">
        <v>5969.84</v>
      </c>
      <c r="AD38" s="5">
        <v>5.3232134889872196</v>
      </c>
      <c r="AE38" s="5">
        <v>1.57614765923564E-2</v>
      </c>
      <c r="AF38" s="2">
        <v>38406.559000000001</v>
      </c>
      <c r="AG38" s="2">
        <v>2.8930504518636799</v>
      </c>
      <c r="AH38" s="2">
        <v>0.29094284396492198</v>
      </c>
      <c r="AI38" s="5">
        <v>31603.048999999999</v>
      </c>
      <c r="AJ38" s="5">
        <v>3.0869122550869901</v>
      </c>
      <c r="AK38" s="5">
        <v>0.375888816085374</v>
      </c>
      <c r="AL38" s="2">
        <v>1015.193</v>
      </c>
      <c r="AM38" s="2">
        <v>14.8131492137501</v>
      </c>
      <c r="AN38" s="2" t="s">
        <v>37</v>
      </c>
      <c r="AO38" s="5">
        <v>499012.69199999998</v>
      </c>
      <c r="AP38" s="5">
        <v>0.57878139965275999</v>
      </c>
      <c r="AQ38" s="5">
        <v>5.0541442539565899</v>
      </c>
      <c r="AR38" s="2">
        <v>944171.44400000002</v>
      </c>
      <c r="AS38" s="2">
        <v>0.71384807692618002</v>
      </c>
      <c r="AT38" s="2">
        <v>63.122308143568702</v>
      </c>
      <c r="AU38" s="5">
        <v>785982.451</v>
      </c>
      <c r="AV38" s="5">
        <v>0.85927425231880195</v>
      </c>
      <c r="AW38" s="5">
        <v>62.886987920906499</v>
      </c>
      <c r="AX38" s="2">
        <v>232866.74400000001</v>
      </c>
      <c r="AY38" s="2">
        <v>0.98436621963372395</v>
      </c>
      <c r="AZ38" s="2">
        <v>47.3145702462256</v>
      </c>
      <c r="BA38" s="5">
        <v>44513.87</v>
      </c>
      <c r="BB38" s="5">
        <v>2.04479282665495</v>
      </c>
      <c r="BC38" s="5">
        <v>45.362370416906003</v>
      </c>
      <c r="BD38" s="2">
        <v>387844.71299999999</v>
      </c>
      <c r="BE38" s="2">
        <v>0.85703470015427197</v>
      </c>
      <c r="BF38" s="2">
        <v>47.605367654042702</v>
      </c>
      <c r="BG38" s="5">
        <v>75229.668000000005</v>
      </c>
      <c r="BH38" s="5">
        <v>1.2393049694004701</v>
      </c>
      <c r="BI38" s="5">
        <v>45.690481823471103</v>
      </c>
    </row>
    <row r="39" spans="1:61" x14ac:dyDescent="0.25">
      <c r="A39" s="1"/>
      <c r="B39" s="1" t="b">
        <v>0</v>
      </c>
      <c r="C39" s="1" t="s">
        <v>24</v>
      </c>
      <c r="D39" s="3">
        <v>43419.560856481497</v>
      </c>
      <c r="E39" s="4" t="s">
        <v>31</v>
      </c>
      <c r="F39" s="5" t="s">
        <v>148</v>
      </c>
      <c r="G39" s="1" t="s">
        <v>40</v>
      </c>
      <c r="H39" s="2">
        <v>1178.373</v>
      </c>
      <c r="I39" s="2">
        <v>11.100246987961199</v>
      </c>
      <c r="J39" s="2" t="s">
        <v>37</v>
      </c>
      <c r="K39" s="5">
        <v>13942.165000000001</v>
      </c>
      <c r="L39" s="5">
        <v>3.89409212167909</v>
      </c>
      <c r="M39" s="5" t="s">
        <v>37</v>
      </c>
      <c r="N39" s="2">
        <v>4898491.96</v>
      </c>
      <c r="O39" s="2">
        <v>0.43741723670927801</v>
      </c>
      <c r="P39" s="2" t="s">
        <v>37</v>
      </c>
      <c r="Q39" s="5">
        <v>17137.545999999998</v>
      </c>
      <c r="R39" s="5">
        <v>2.4905129667730002</v>
      </c>
      <c r="S39" s="5" t="s">
        <v>37</v>
      </c>
      <c r="T39" s="2">
        <v>6806.0389999999998</v>
      </c>
      <c r="U39" s="2">
        <v>3.7179557889901602</v>
      </c>
      <c r="V39" s="2" t="s">
        <v>37</v>
      </c>
      <c r="W39" s="5">
        <v>322.37</v>
      </c>
      <c r="X39" s="5">
        <v>28.115927306128199</v>
      </c>
      <c r="Y39" s="5" t="s">
        <v>37</v>
      </c>
      <c r="Z39" s="2">
        <v>963.12099999999998</v>
      </c>
      <c r="AA39" s="2">
        <v>10.8896402039158</v>
      </c>
      <c r="AB39" s="2" t="s">
        <v>37</v>
      </c>
      <c r="AC39" s="5">
        <v>788.91099999999994</v>
      </c>
      <c r="AD39" s="5">
        <v>12.403142397639</v>
      </c>
      <c r="AE39" s="5" t="s">
        <v>37</v>
      </c>
      <c r="AF39" s="2">
        <v>136.15700000000001</v>
      </c>
      <c r="AG39" s="2">
        <v>44.008800386492602</v>
      </c>
      <c r="AH39" s="2" t="s">
        <v>37</v>
      </c>
      <c r="AI39" s="5">
        <v>2.0019999999999998</v>
      </c>
      <c r="AJ39" s="5">
        <v>210.81851067789199</v>
      </c>
      <c r="AK39" s="5" t="s">
        <v>37</v>
      </c>
      <c r="AL39" s="2">
        <v>716.84</v>
      </c>
      <c r="AM39" s="2">
        <v>12.5987457408838</v>
      </c>
      <c r="AN39" s="2" t="s">
        <v>37</v>
      </c>
      <c r="AO39" s="5">
        <v>57.066000000000003</v>
      </c>
      <c r="AP39" s="5">
        <v>66.186573812936601</v>
      </c>
      <c r="AQ39" s="5">
        <v>2.9409136168542397E-4</v>
      </c>
      <c r="AR39" s="2">
        <v>328.38</v>
      </c>
      <c r="AS39" s="2">
        <v>30.107801523360202</v>
      </c>
      <c r="AT39" s="2">
        <v>2.1953749692291202E-2</v>
      </c>
      <c r="AU39" s="5">
        <v>220.25200000000001</v>
      </c>
      <c r="AV39" s="5">
        <v>33.8808516026848</v>
      </c>
      <c r="AW39" s="5">
        <v>1.7622511604340502E-2</v>
      </c>
      <c r="AX39" s="2">
        <v>28.032</v>
      </c>
      <c r="AY39" s="2">
        <v>62.548970362436201</v>
      </c>
      <c r="AZ39" s="2">
        <v>5.6956266505027199E-3</v>
      </c>
      <c r="BA39" s="5">
        <v>2.0019999999999998</v>
      </c>
      <c r="BB39" s="5">
        <v>316.22776601683802</v>
      </c>
      <c r="BC39" s="5">
        <v>2.04016109079363E-3</v>
      </c>
      <c r="BD39" s="2">
        <v>54.063000000000002</v>
      </c>
      <c r="BE39" s="2">
        <v>51.797193847638702</v>
      </c>
      <c r="BF39" s="2">
        <v>6.6358748881037702E-3</v>
      </c>
      <c r="BG39" s="5">
        <v>4.0039999999999996</v>
      </c>
      <c r="BH39" s="5">
        <v>210.81851067789199</v>
      </c>
      <c r="BI39" s="5">
        <v>2.4318157195799199E-3</v>
      </c>
    </row>
    <row r="40" spans="1:61" x14ac:dyDescent="0.25">
      <c r="A40" s="1"/>
      <c r="B40" s="1" t="b">
        <v>0</v>
      </c>
      <c r="C40" s="1" t="s">
        <v>175</v>
      </c>
      <c r="D40" s="3">
        <v>43419.564444444397</v>
      </c>
      <c r="E40" s="4" t="s">
        <v>31</v>
      </c>
      <c r="F40" s="5" t="s">
        <v>148</v>
      </c>
      <c r="G40" s="1" t="s">
        <v>19</v>
      </c>
      <c r="H40" s="2">
        <v>2071.4659999999999</v>
      </c>
      <c r="I40" s="2">
        <v>10.720476560373699</v>
      </c>
      <c r="J40" s="2" t="s">
        <v>37</v>
      </c>
      <c r="K40" s="5">
        <v>30207.329000000002</v>
      </c>
      <c r="L40" s="5">
        <v>1.7800342976169401</v>
      </c>
      <c r="M40" s="5" t="s">
        <v>37</v>
      </c>
      <c r="N40" s="2">
        <v>5060718.5259999996</v>
      </c>
      <c r="O40" s="2">
        <v>0.54735636904476004</v>
      </c>
      <c r="P40" s="2" t="s">
        <v>37</v>
      </c>
      <c r="Q40" s="5">
        <v>90345.273000000001</v>
      </c>
      <c r="R40" s="5">
        <v>1.2032367602874201</v>
      </c>
      <c r="S40" s="5" t="s">
        <v>37</v>
      </c>
      <c r="T40" s="2">
        <v>34408.123</v>
      </c>
      <c r="U40" s="2">
        <v>1.8882893968982</v>
      </c>
      <c r="V40" s="2" t="s">
        <v>37</v>
      </c>
      <c r="W40" s="5">
        <v>10503.02</v>
      </c>
      <c r="X40" s="5">
        <v>3.5722197675064198</v>
      </c>
      <c r="Y40" s="5">
        <v>9.2441747073416999E-2</v>
      </c>
      <c r="Z40" s="2">
        <v>5835.5630000000001</v>
      </c>
      <c r="AA40" s="2">
        <v>4.2924907276866904</v>
      </c>
      <c r="AB40" s="2">
        <v>0.157275623708796</v>
      </c>
      <c r="AC40" s="5">
        <v>8737.1350000000002</v>
      </c>
      <c r="AD40" s="5">
        <v>5.9222501885523702</v>
      </c>
      <c r="AE40" s="5">
        <v>3.8818162416241503E-2</v>
      </c>
      <c r="AF40" s="2">
        <v>10514.226000000001</v>
      </c>
      <c r="AG40" s="2">
        <v>2.25745246896469</v>
      </c>
      <c r="AH40" s="2">
        <v>7.8290770297768805E-2</v>
      </c>
      <c r="AI40" s="5">
        <v>8050.1679999999997</v>
      </c>
      <c r="AJ40" s="5">
        <v>2.9636928317734998</v>
      </c>
      <c r="AK40" s="5">
        <v>9.5660486215313104E-2</v>
      </c>
      <c r="AL40" s="2">
        <v>1259.4880000000001</v>
      </c>
      <c r="AM40" s="2">
        <v>11.1973649597718</v>
      </c>
      <c r="AN40" s="2" t="s">
        <v>37</v>
      </c>
      <c r="AO40" s="5">
        <v>245428.476</v>
      </c>
      <c r="AP40" s="5">
        <v>1.01877512690732</v>
      </c>
      <c r="AQ40" s="5">
        <v>2.4856260040729801</v>
      </c>
      <c r="AR40" s="2">
        <v>927010.11600000004</v>
      </c>
      <c r="AS40" s="2">
        <v>0.58166082690723997</v>
      </c>
      <c r="AT40" s="2">
        <v>61.974992535738501</v>
      </c>
      <c r="AU40" s="5">
        <v>771268.22</v>
      </c>
      <c r="AV40" s="5">
        <v>0.472501253248715</v>
      </c>
      <c r="AW40" s="5">
        <v>61.709692338816701</v>
      </c>
      <c r="AX40" s="2">
        <v>228829.84599999999</v>
      </c>
      <c r="AY40" s="2">
        <v>0.62731975680919505</v>
      </c>
      <c r="AZ40" s="2">
        <v>46.494341085475</v>
      </c>
      <c r="BA40" s="5">
        <v>43542.857000000004</v>
      </c>
      <c r="BB40" s="5">
        <v>1.9613017598611999</v>
      </c>
      <c r="BC40" s="5">
        <v>44.372848468227303</v>
      </c>
      <c r="BD40" s="2">
        <v>379408.47200000001</v>
      </c>
      <c r="BE40" s="2">
        <v>0.94360556262080597</v>
      </c>
      <c r="BF40" s="2">
        <v>46.569874991743397</v>
      </c>
      <c r="BG40" s="5">
        <v>74418.539000000004</v>
      </c>
      <c r="BH40" s="5">
        <v>1.43006120249207</v>
      </c>
      <c r="BI40" s="5">
        <v>45.197845396696103</v>
      </c>
    </row>
    <row r="41" spans="1:61" x14ac:dyDescent="0.25">
      <c r="A41" s="1"/>
      <c r="B41" s="1" t="b">
        <v>0</v>
      </c>
      <c r="C41" s="1" t="s">
        <v>36</v>
      </c>
      <c r="D41" s="3">
        <v>43419.568043981497</v>
      </c>
      <c r="E41" s="4" t="s">
        <v>31</v>
      </c>
      <c r="F41" s="5" t="s">
        <v>148</v>
      </c>
      <c r="G41" s="1" t="s">
        <v>40</v>
      </c>
      <c r="H41" s="2">
        <v>1229.444</v>
      </c>
      <c r="I41" s="2">
        <v>12.4325133019157</v>
      </c>
      <c r="J41" s="2" t="s">
        <v>37</v>
      </c>
      <c r="K41" s="5">
        <v>14031.290999999999</v>
      </c>
      <c r="L41" s="5">
        <v>3.0799369942805002</v>
      </c>
      <c r="M41" s="5" t="s">
        <v>37</v>
      </c>
      <c r="N41" s="2">
        <v>4916082.5820000004</v>
      </c>
      <c r="O41" s="2">
        <v>0.48343463335498599</v>
      </c>
      <c r="P41" s="2" t="s">
        <v>37</v>
      </c>
      <c r="Q41" s="5">
        <v>17376.023000000001</v>
      </c>
      <c r="R41" s="5">
        <v>3.1958239073489998</v>
      </c>
      <c r="S41" s="5" t="s">
        <v>37</v>
      </c>
      <c r="T41" s="2">
        <v>6960.2889999999998</v>
      </c>
      <c r="U41" s="2">
        <v>3.5090045047167799</v>
      </c>
      <c r="V41" s="2" t="s">
        <v>37</v>
      </c>
      <c r="W41" s="5">
        <v>270.30900000000003</v>
      </c>
      <c r="X41" s="5">
        <v>24.7533743986864</v>
      </c>
      <c r="Y41" s="5" t="s">
        <v>37</v>
      </c>
      <c r="Z41" s="2">
        <v>952.11400000000003</v>
      </c>
      <c r="AA41" s="2">
        <v>9.4652240935399607</v>
      </c>
      <c r="AB41" s="2" t="s">
        <v>37</v>
      </c>
      <c r="AC41" s="5">
        <v>793.92399999999998</v>
      </c>
      <c r="AD41" s="5">
        <v>21.883661354991698</v>
      </c>
      <c r="AE41" s="5" t="s">
        <v>37</v>
      </c>
      <c r="AF41" s="2">
        <v>104.12</v>
      </c>
      <c r="AG41" s="2">
        <v>28.739914440810399</v>
      </c>
      <c r="AH41" s="2" t="s">
        <v>37</v>
      </c>
      <c r="AI41" s="5">
        <v>4.0039999999999996</v>
      </c>
      <c r="AJ41" s="5">
        <v>241.52294576982399</v>
      </c>
      <c r="AK41" s="5" t="s">
        <v>37</v>
      </c>
      <c r="AL41" s="2">
        <v>734.86199999999997</v>
      </c>
      <c r="AM41" s="2">
        <v>15.681520246610599</v>
      </c>
      <c r="AN41" s="2" t="s">
        <v>37</v>
      </c>
      <c r="AO41" s="5">
        <v>26.03</v>
      </c>
      <c r="AP41" s="5">
        <v>91.019942661857002</v>
      </c>
      <c r="AQ41" s="5" t="s">
        <v>37</v>
      </c>
      <c r="AR41" s="2">
        <v>342.39299999999997</v>
      </c>
      <c r="AS41" s="2">
        <v>19.8229463159877</v>
      </c>
      <c r="AT41" s="2">
        <v>2.2890584744480899E-2</v>
      </c>
      <c r="AU41" s="5">
        <v>205.23500000000001</v>
      </c>
      <c r="AV41" s="5">
        <v>27.524190984584202</v>
      </c>
      <c r="AW41" s="5">
        <v>1.6420991269622199E-2</v>
      </c>
      <c r="AX41" s="2">
        <v>28.030999999999999</v>
      </c>
      <c r="AY41" s="2">
        <v>88.774152231259194</v>
      </c>
      <c r="AZ41" s="2">
        <v>5.6954234674743802E-3</v>
      </c>
      <c r="BA41" s="5">
        <v>3.0030000000000001</v>
      </c>
      <c r="BB41" s="5">
        <v>224.98285257018401</v>
      </c>
      <c r="BC41" s="5">
        <v>3.0602416361904402E-3</v>
      </c>
      <c r="BD41" s="2">
        <v>41.045000000000002</v>
      </c>
      <c r="BE41" s="2">
        <v>52.000250736085803</v>
      </c>
      <c r="BF41" s="2">
        <v>5.0380016791931499E-3</v>
      </c>
      <c r="BG41" s="5">
        <v>9.0090000000000003</v>
      </c>
      <c r="BH41" s="5">
        <v>122.27832606829</v>
      </c>
      <c r="BI41" s="5">
        <v>5.4715853690548199E-3</v>
      </c>
    </row>
    <row r="42" spans="1:61" x14ac:dyDescent="0.25">
      <c r="A42" s="1"/>
      <c r="B42" s="1" t="b">
        <v>0</v>
      </c>
      <c r="C42" s="1" t="s">
        <v>92</v>
      </c>
      <c r="D42" s="3">
        <v>43419.571643518502</v>
      </c>
      <c r="E42" s="4" t="s">
        <v>31</v>
      </c>
      <c r="F42" s="5" t="s">
        <v>148</v>
      </c>
      <c r="G42" s="1" t="s">
        <v>147</v>
      </c>
      <c r="H42" s="2">
        <v>1851.193</v>
      </c>
      <c r="I42" s="2">
        <v>6.8809229087823702</v>
      </c>
      <c r="J42" s="2" t="s">
        <v>37</v>
      </c>
      <c r="K42" s="5">
        <v>25789.306</v>
      </c>
      <c r="L42" s="5">
        <v>2.6312643735678001</v>
      </c>
      <c r="M42" s="5" t="s">
        <v>37</v>
      </c>
      <c r="N42" s="2">
        <v>5002031.4950000001</v>
      </c>
      <c r="O42" s="2">
        <v>0.67808483142859399</v>
      </c>
      <c r="P42" s="2" t="s">
        <v>37</v>
      </c>
      <c r="Q42" s="5">
        <v>51385.531000000003</v>
      </c>
      <c r="R42" s="5">
        <v>2.3700158075812299</v>
      </c>
      <c r="S42" s="5" t="s">
        <v>37</v>
      </c>
      <c r="T42" s="2">
        <v>19822.491000000002</v>
      </c>
      <c r="U42" s="2">
        <v>3.0717575399041301</v>
      </c>
      <c r="V42" s="2" t="s">
        <v>37</v>
      </c>
      <c r="W42" s="5">
        <v>3521.3470000000002</v>
      </c>
      <c r="X42" s="5">
        <v>5.3850213599483796</v>
      </c>
      <c r="Y42" s="5">
        <v>2.78465840571816E-2</v>
      </c>
      <c r="Z42" s="2">
        <v>4158.2209999999995</v>
      </c>
      <c r="AA42" s="2">
        <v>6.6429908631916703</v>
      </c>
      <c r="AB42" s="2">
        <v>9.0477927698639604E-2</v>
      </c>
      <c r="AC42" s="5">
        <v>11835.44</v>
      </c>
      <c r="AD42" s="5">
        <v>4.0880457258624396</v>
      </c>
      <c r="AE42" s="5">
        <v>6.4632773786396203E-2</v>
      </c>
      <c r="AF42" s="2">
        <v>3518.39</v>
      </c>
      <c r="AG42" s="2">
        <v>5.6240613411824203</v>
      </c>
      <c r="AH42" s="2">
        <v>2.49542841588959E-2</v>
      </c>
      <c r="AI42" s="5">
        <v>2472.998</v>
      </c>
      <c r="AJ42" s="5">
        <v>8.3305027630645903</v>
      </c>
      <c r="AK42" s="5">
        <v>2.9304228800289898E-2</v>
      </c>
      <c r="AL42" s="2">
        <v>1339.597</v>
      </c>
      <c r="AM42" s="2">
        <v>11.118477377389199</v>
      </c>
      <c r="AN42" s="2" t="s">
        <v>37</v>
      </c>
      <c r="AO42" s="5">
        <v>130679.027</v>
      </c>
      <c r="AP42" s="5">
        <v>0.93911274241657305</v>
      </c>
      <c r="AQ42" s="5">
        <v>1.3233452494987701</v>
      </c>
      <c r="AR42" s="2">
        <v>941900.34400000004</v>
      </c>
      <c r="AS42" s="2">
        <v>0.66043064545607</v>
      </c>
      <c r="AT42" s="2">
        <v>62.970474411532201</v>
      </c>
      <c r="AU42" s="5">
        <v>783818.18299999996</v>
      </c>
      <c r="AV42" s="5">
        <v>0.80629968533450902</v>
      </c>
      <c r="AW42" s="5">
        <v>62.713823373275197</v>
      </c>
      <c r="AX42" s="2">
        <v>231760.291</v>
      </c>
      <c r="AY42" s="2">
        <v>1.3504150331443601</v>
      </c>
      <c r="AZ42" s="2">
        <v>47.089757774966699</v>
      </c>
      <c r="BA42" s="5">
        <v>44669.42</v>
      </c>
      <c r="BB42" s="5">
        <v>2.17444977309927</v>
      </c>
      <c r="BC42" s="5">
        <v>45.520885430728697</v>
      </c>
      <c r="BD42" s="2">
        <v>384420.41399999999</v>
      </c>
      <c r="BE42" s="2">
        <v>0.74465510317615002</v>
      </c>
      <c r="BF42" s="2">
        <v>47.1850576500944</v>
      </c>
      <c r="BG42" s="5">
        <v>75522.539999999994</v>
      </c>
      <c r="BH42" s="5">
        <v>1.0841902560830301</v>
      </c>
      <c r="BI42" s="5">
        <v>45.868356632018802</v>
      </c>
    </row>
    <row r="43" spans="1:61" x14ac:dyDescent="0.25">
      <c r="A43" s="1"/>
      <c r="B43" s="1" t="b">
        <v>0</v>
      </c>
      <c r="C43" s="1" t="s">
        <v>103</v>
      </c>
      <c r="D43" s="3">
        <v>43419.575243055602</v>
      </c>
      <c r="E43" s="4" t="s">
        <v>31</v>
      </c>
      <c r="F43" s="5" t="s">
        <v>148</v>
      </c>
      <c r="G43" s="1" t="s">
        <v>40</v>
      </c>
      <c r="H43" s="2">
        <v>1111.297</v>
      </c>
      <c r="I43" s="2">
        <v>15.093610023553101</v>
      </c>
      <c r="J43" s="2" t="s">
        <v>37</v>
      </c>
      <c r="K43" s="5">
        <v>13844.989</v>
      </c>
      <c r="L43" s="5">
        <v>3.3005020024797198</v>
      </c>
      <c r="M43" s="5" t="s">
        <v>37</v>
      </c>
      <c r="N43" s="2">
        <v>4897150.3530000001</v>
      </c>
      <c r="O43" s="2">
        <v>0.45257565890856</v>
      </c>
      <c r="P43" s="2" t="s">
        <v>37</v>
      </c>
      <c r="Q43" s="5">
        <v>17751.821</v>
      </c>
      <c r="R43" s="5">
        <v>2.9557009727844101</v>
      </c>
      <c r="S43" s="5" t="s">
        <v>37</v>
      </c>
      <c r="T43" s="2">
        <v>6821.0709999999999</v>
      </c>
      <c r="U43" s="2">
        <v>5.0272701526452597</v>
      </c>
      <c r="V43" s="2" t="s">
        <v>37</v>
      </c>
      <c r="W43" s="5">
        <v>300.34399999999999</v>
      </c>
      <c r="X43" s="5">
        <v>15.3959944557503</v>
      </c>
      <c r="Y43" s="5" t="s">
        <v>37</v>
      </c>
      <c r="Z43" s="2">
        <v>946.096</v>
      </c>
      <c r="AA43" s="2">
        <v>13.434520550679499</v>
      </c>
      <c r="AB43" s="2" t="s">
        <v>37</v>
      </c>
      <c r="AC43" s="5">
        <v>774.89599999999996</v>
      </c>
      <c r="AD43" s="5">
        <v>13.2211452040272</v>
      </c>
      <c r="AE43" s="5" t="s">
        <v>37</v>
      </c>
      <c r="AF43" s="2">
        <v>88.100999999999999</v>
      </c>
      <c r="AG43" s="2">
        <v>52.976353658327199</v>
      </c>
      <c r="AH43" s="2" t="s">
        <v>37</v>
      </c>
      <c r="AI43" s="5">
        <v>7.008</v>
      </c>
      <c r="AJ43" s="5">
        <v>213.49513703932101</v>
      </c>
      <c r="AK43" s="5" t="s">
        <v>37</v>
      </c>
      <c r="AL43" s="2">
        <v>630.73099999999999</v>
      </c>
      <c r="AM43" s="2">
        <v>12.385545515666699</v>
      </c>
      <c r="AN43" s="2" t="s">
        <v>37</v>
      </c>
      <c r="AO43" s="5">
        <v>26.029</v>
      </c>
      <c r="AP43" s="5">
        <v>41.356825459523797</v>
      </c>
      <c r="AQ43" s="5" t="s">
        <v>37</v>
      </c>
      <c r="AR43" s="2">
        <v>397.459</v>
      </c>
      <c r="AS43" s="2">
        <v>24.219599402642402</v>
      </c>
      <c r="AT43" s="2">
        <v>2.65720062091125E-2</v>
      </c>
      <c r="AU43" s="5">
        <v>226.25800000000001</v>
      </c>
      <c r="AV43" s="5">
        <v>22.3884060248206</v>
      </c>
      <c r="AW43" s="5">
        <v>1.8103055729686301E-2</v>
      </c>
      <c r="AX43" s="2">
        <v>30.033999999999999</v>
      </c>
      <c r="AY43" s="2">
        <v>58.801325850140898</v>
      </c>
      <c r="AZ43" s="2">
        <v>6.1023990732448196E-3</v>
      </c>
      <c r="BA43" s="5">
        <v>4.0049999999999999</v>
      </c>
      <c r="BB43" s="5">
        <v>316.22776601683802</v>
      </c>
      <c r="BC43" s="5">
        <v>4.0813412430711696E-3</v>
      </c>
      <c r="BD43" s="2">
        <v>57.066000000000003</v>
      </c>
      <c r="BE43" s="2">
        <v>55.509659951460399</v>
      </c>
      <c r="BF43" s="2">
        <v>7.00447323242383E-3</v>
      </c>
      <c r="BG43" s="5">
        <v>4.0039999999999996</v>
      </c>
      <c r="BH43" s="5">
        <v>174.80147469502501</v>
      </c>
      <c r="BI43" s="5">
        <v>2.4318157195799199E-3</v>
      </c>
    </row>
    <row r="44" spans="1:61" x14ac:dyDescent="0.25">
      <c r="A44" s="1"/>
      <c r="B44" s="1" t="b">
        <v>0</v>
      </c>
      <c r="C44" s="1" t="s">
        <v>98</v>
      </c>
      <c r="D44" s="3">
        <v>43419.578831018502</v>
      </c>
      <c r="E44" s="4" t="s">
        <v>31</v>
      </c>
      <c r="F44" s="5" t="s">
        <v>148</v>
      </c>
      <c r="G44" s="1" t="s">
        <v>107</v>
      </c>
      <c r="H44" s="2">
        <v>3064.7420000000002</v>
      </c>
      <c r="I44" s="2">
        <v>5.4358877597049098</v>
      </c>
      <c r="J44" s="2" t="s">
        <v>37</v>
      </c>
      <c r="K44" s="5">
        <v>47217.864000000001</v>
      </c>
      <c r="L44" s="5">
        <v>1.8104786276210501</v>
      </c>
      <c r="M44" s="5" t="s">
        <v>37</v>
      </c>
      <c r="N44" s="2">
        <v>4917430.5839999998</v>
      </c>
      <c r="O44" s="2">
        <v>0.34890154238090498</v>
      </c>
      <c r="P44" s="2" t="s">
        <v>37</v>
      </c>
      <c r="Q44" s="5">
        <v>39502.707999999999</v>
      </c>
      <c r="R44" s="5">
        <v>2.5497571415178499</v>
      </c>
      <c r="S44" s="5" t="s">
        <v>37</v>
      </c>
      <c r="T44" s="2">
        <v>15517.321</v>
      </c>
      <c r="U44" s="2">
        <v>2.64886982622631</v>
      </c>
      <c r="V44" s="2" t="s">
        <v>37</v>
      </c>
      <c r="W44" s="5">
        <v>1110.3050000000001</v>
      </c>
      <c r="X44" s="5">
        <v>17.6276088754454</v>
      </c>
      <c r="Y44" s="5">
        <v>5.5393733028266104E-3</v>
      </c>
      <c r="Z44" s="2">
        <v>3511.3319999999999</v>
      </c>
      <c r="AA44" s="2">
        <v>6.2328777728994904</v>
      </c>
      <c r="AB44" s="2">
        <v>6.4716517816627295E-2</v>
      </c>
      <c r="AC44" s="5">
        <v>20513.373</v>
      </c>
      <c r="AD44" s="5">
        <v>2.5709082089711499</v>
      </c>
      <c r="AE44" s="5">
        <v>0.13693600664798999</v>
      </c>
      <c r="AF44" s="2">
        <v>1040.2239999999999</v>
      </c>
      <c r="AG44" s="2">
        <v>13.2238319186939</v>
      </c>
      <c r="AH44" s="2">
        <v>6.0606642242911103E-3</v>
      </c>
      <c r="AI44" s="5">
        <v>618.71799999999996</v>
      </c>
      <c r="AJ44" s="5">
        <v>15.5552670707965</v>
      </c>
      <c r="AK44" s="5">
        <v>7.2423083281635504E-3</v>
      </c>
      <c r="AL44" s="2">
        <v>1056.252</v>
      </c>
      <c r="AM44" s="2">
        <v>6.9695947208806803</v>
      </c>
      <c r="AN44" s="2" t="s">
        <v>37</v>
      </c>
      <c r="AO44" s="5">
        <v>58616.41</v>
      </c>
      <c r="AP44" s="5">
        <v>1.8194504746108</v>
      </c>
      <c r="AQ44" s="5">
        <v>0.59343331011027001</v>
      </c>
      <c r="AR44" s="2">
        <v>927556.68700000003</v>
      </c>
      <c r="AS44" s="2">
        <v>0.40122680276587103</v>
      </c>
      <c r="AT44" s="2">
        <v>62.011533381475303</v>
      </c>
      <c r="AU44" s="5">
        <v>769771.40599999996</v>
      </c>
      <c r="AV44" s="5">
        <v>0.64701820953720202</v>
      </c>
      <c r="AW44" s="5">
        <v>61.589931237512097</v>
      </c>
      <c r="AX44" s="2">
        <v>228082.68</v>
      </c>
      <c r="AY44" s="2">
        <v>1.3721373149555001</v>
      </c>
      <c r="AZ44" s="2">
        <v>46.342529634920297</v>
      </c>
      <c r="BA44" s="5">
        <v>44003.902000000002</v>
      </c>
      <c r="BB44" s="5">
        <v>1.98852280986485</v>
      </c>
      <c r="BC44" s="5">
        <v>44.842681670077901</v>
      </c>
      <c r="BD44" s="2">
        <v>380450.51199999999</v>
      </c>
      <c r="BE44" s="2">
        <v>0.66891405253601</v>
      </c>
      <c r="BF44" s="2">
        <v>46.697778494479103</v>
      </c>
      <c r="BG44" s="5">
        <v>74083.289000000004</v>
      </c>
      <c r="BH44" s="5">
        <v>1.63675923332816</v>
      </c>
      <c r="BI44" s="5">
        <v>44.994232454640901</v>
      </c>
    </row>
    <row r="45" spans="1:61" x14ac:dyDescent="0.25">
      <c r="A45" s="1"/>
      <c r="B45" s="1" t="b">
        <v>0</v>
      </c>
      <c r="C45" s="1" t="s">
        <v>164</v>
      </c>
      <c r="D45" s="3">
        <v>43419.582430555602</v>
      </c>
      <c r="E45" s="4" t="s">
        <v>31</v>
      </c>
      <c r="F45" s="5" t="s">
        <v>148</v>
      </c>
      <c r="G45" s="1" t="s">
        <v>40</v>
      </c>
      <c r="H45" s="2">
        <v>1117.306</v>
      </c>
      <c r="I45" s="2">
        <v>9.6430425197319902</v>
      </c>
      <c r="J45" s="2" t="s">
        <v>37</v>
      </c>
      <c r="K45" s="5">
        <v>13797.849</v>
      </c>
      <c r="L45" s="5">
        <v>2.5323924884373099</v>
      </c>
      <c r="M45" s="5" t="s">
        <v>37</v>
      </c>
      <c r="N45" s="2">
        <v>4858846.1909999996</v>
      </c>
      <c r="O45" s="2">
        <v>0.55434337739761097</v>
      </c>
      <c r="P45" s="2" t="s">
        <v>37</v>
      </c>
      <c r="Q45" s="5">
        <v>16915.052</v>
      </c>
      <c r="R45" s="5">
        <v>2.29560300713695</v>
      </c>
      <c r="S45" s="5" t="s">
        <v>37</v>
      </c>
      <c r="T45" s="2">
        <v>6733.835</v>
      </c>
      <c r="U45" s="2">
        <v>4.0898653645592704</v>
      </c>
      <c r="V45" s="2" t="s">
        <v>37</v>
      </c>
      <c r="W45" s="5">
        <v>268.30799999999999</v>
      </c>
      <c r="X45" s="5">
        <v>18.928895782778302</v>
      </c>
      <c r="Y45" s="5" t="s">
        <v>37</v>
      </c>
      <c r="Z45" s="2">
        <v>918.06899999999996</v>
      </c>
      <c r="AA45" s="2">
        <v>12.541454733576099</v>
      </c>
      <c r="AB45" s="2" t="s">
        <v>37</v>
      </c>
      <c r="AC45" s="5">
        <v>745.86800000000005</v>
      </c>
      <c r="AD45" s="5">
        <v>14.081851917986199</v>
      </c>
      <c r="AE45" s="5" t="s">
        <v>37</v>
      </c>
      <c r="AF45" s="2">
        <v>70.078000000000003</v>
      </c>
      <c r="AG45" s="2">
        <v>25.198351126731399</v>
      </c>
      <c r="AH45" s="2" t="s">
        <v>37</v>
      </c>
      <c r="AI45" s="5">
        <v>7.0069999999999997</v>
      </c>
      <c r="AJ45" s="5">
        <v>117.61037176408099</v>
      </c>
      <c r="AK45" s="5" t="s">
        <v>37</v>
      </c>
      <c r="AL45" s="2">
        <v>696.82</v>
      </c>
      <c r="AM45" s="2">
        <v>8.0769600108785191</v>
      </c>
      <c r="AN45" s="2" t="s">
        <v>37</v>
      </c>
      <c r="AO45" s="5">
        <v>18.02</v>
      </c>
      <c r="AP45" s="5">
        <v>119.448822569291</v>
      </c>
      <c r="AQ45" s="5" t="s">
        <v>37</v>
      </c>
      <c r="AR45" s="2">
        <v>413.47899999999998</v>
      </c>
      <c r="AS45" s="2">
        <v>14.575166578287501</v>
      </c>
      <c r="AT45" s="2">
        <v>2.7643018664409699E-2</v>
      </c>
      <c r="AU45" s="5">
        <v>255.292</v>
      </c>
      <c r="AV45" s="5">
        <v>12.4358138180552</v>
      </c>
      <c r="AW45" s="5">
        <v>2.04260857222422E-2</v>
      </c>
      <c r="AX45" s="2">
        <v>44.048999999999999</v>
      </c>
      <c r="AY45" s="2">
        <v>63.566878655654797</v>
      </c>
      <c r="AZ45" s="2">
        <v>8.9500092154678398E-3</v>
      </c>
      <c r="BA45" s="5">
        <v>5.0049999999999999</v>
      </c>
      <c r="BB45" s="5">
        <v>194.36506316150999</v>
      </c>
      <c r="BC45" s="5">
        <v>5.1004027269840697E-3</v>
      </c>
      <c r="BD45" s="2">
        <v>74.085999999999999</v>
      </c>
      <c r="BE45" s="2">
        <v>59.146130196172201</v>
      </c>
      <c r="BF45" s="2">
        <v>9.0935654136850702E-3</v>
      </c>
      <c r="BG45" s="5">
        <v>4.0039999999999996</v>
      </c>
      <c r="BH45" s="5">
        <v>210.81851067789199</v>
      </c>
      <c r="BI45" s="5">
        <v>2.4318157195799199E-3</v>
      </c>
    </row>
    <row r="46" spans="1:61" x14ac:dyDescent="0.25">
      <c r="A46" s="1"/>
      <c r="B46" s="1" t="b">
        <v>0</v>
      </c>
      <c r="C46" s="1" t="s">
        <v>23</v>
      </c>
      <c r="D46" s="3">
        <v>43419.586041666698</v>
      </c>
      <c r="E46" s="4" t="s">
        <v>31</v>
      </c>
      <c r="F46" s="5" t="s">
        <v>148</v>
      </c>
      <c r="G46" s="1" t="s">
        <v>116</v>
      </c>
      <c r="H46" s="2">
        <v>2090.4989999999998</v>
      </c>
      <c r="I46" s="2">
        <v>7.3193638568401402</v>
      </c>
      <c r="J46" s="2" t="s">
        <v>37</v>
      </c>
      <c r="K46" s="5">
        <v>28500.738000000001</v>
      </c>
      <c r="L46" s="5">
        <v>2.65593820372536</v>
      </c>
      <c r="M46" s="5" t="s">
        <v>37</v>
      </c>
      <c r="N46" s="2">
        <v>4927664.46</v>
      </c>
      <c r="O46" s="2">
        <v>0.57933100960905004</v>
      </c>
      <c r="P46" s="2" t="s">
        <v>37</v>
      </c>
      <c r="Q46" s="5">
        <v>36825.307000000001</v>
      </c>
      <c r="R46" s="5">
        <v>2.3772882227545198</v>
      </c>
      <c r="S46" s="5" t="s">
        <v>37</v>
      </c>
      <c r="T46" s="2">
        <v>14362.067999999999</v>
      </c>
      <c r="U46" s="2">
        <v>5.0135091396687796</v>
      </c>
      <c r="V46" s="2" t="s">
        <v>37</v>
      </c>
      <c r="W46" s="5">
        <v>761.88400000000001</v>
      </c>
      <c r="X46" s="5">
        <v>18.257084927514601</v>
      </c>
      <c r="Y46" s="5">
        <v>2.3157460585715799E-3</v>
      </c>
      <c r="Z46" s="2">
        <v>3423.2080000000001</v>
      </c>
      <c r="AA46" s="2">
        <v>5.0129576763566597</v>
      </c>
      <c r="AB46" s="2">
        <v>6.1207108189253102E-2</v>
      </c>
      <c r="AC46" s="5">
        <v>20232.82</v>
      </c>
      <c r="AD46" s="5">
        <v>3.3586798448372801</v>
      </c>
      <c r="AE46" s="5">
        <v>0.13459848123853899</v>
      </c>
      <c r="AF46" s="2">
        <v>740.86099999999999</v>
      </c>
      <c r="AG46" s="2">
        <v>14.8172191146384</v>
      </c>
      <c r="AH46" s="2">
        <v>3.77831076431987E-3</v>
      </c>
      <c r="AI46" s="5">
        <v>371.42899999999997</v>
      </c>
      <c r="AJ46" s="5">
        <v>20.230718035131002</v>
      </c>
      <c r="AK46" s="5">
        <v>4.3001042103217703E-3</v>
      </c>
      <c r="AL46" s="2">
        <v>1124.3230000000001</v>
      </c>
      <c r="AM46" s="2">
        <v>10.7606279715393</v>
      </c>
      <c r="AN46" s="2" t="s">
        <v>37</v>
      </c>
      <c r="AO46" s="5">
        <v>26871.018</v>
      </c>
      <c r="AP46" s="5">
        <v>2.6570372530805799</v>
      </c>
      <c r="AQ46" s="5">
        <v>0.27188877556515001</v>
      </c>
      <c r="AR46" s="2">
        <v>921474.63899999997</v>
      </c>
      <c r="AS46" s="2">
        <v>0.45967677031516402</v>
      </c>
      <c r="AT46" s="2">
        <v>61.604919825812701</v>
      </c>
      <c r="AU46" s="5">
        <v>770626.16299999994</v>
      </c>
      <c r="AV46" s="5">
        <v>1.1240618143191601</v>
      </c>
      <c r="AW46" s="5">
        <v>61.658320923650699</v>
      </c>
      <c r="AX46" s="2">
        <v>226161.4</v>
      </c>
      <c r="AY46" s="2">
        <v>1.0181253440909599</v>
      </c>
      <c r="AZ46" s="2">
        <v>45.952158146225997</v>
      </c>
      <c r="BA46" s="5">
        <v>43019.097000000002</v>
      </c>
      <c r="BB46" s="5">
        <v>1.4828334191088599</v>
      </c>
      <c r="BC46" s="5">
        <v>43.839104825413102</v>
      </c>
      <c r="BD46" s="2">
        <v>372798.29399999999</v>
      </c>
      <c r="BE46" s="2">
        <v>0.64391553317907002</v>
      </c>
      <c r="BF46" s="2">
        <v>45.758519458456298</v>
      </c>
      <c r="BG46" s="5">
        <v>72945.002999999997</v>
      </c>
      <c r="BH46" s="5">
        <v>1.54550716143885</v>
      </c>
      <c r="BI46" s="5">
        <v>44.302898341709401</v>
      </c>
    </row>
    <row r="47" spans="1:61" x14ac:dyDescent="0.25">
      <c r="A47" s="1"/>
      <c r="B47" s="1" t="b">
        <v>0</v>
      </c>
      <c r="C47" s="1" t="s">
        <v>161</v>
      </c>
      <c r="D47" s="3">
        <v>43419.589629629598</v>
      </c>
      <c r="E47" s="4" t="s">
        <v>31</v>
      </c>
      <c r="F47" s="5" t="s">
        <v>148</v>
      </c>
      <c r="G47" s="1" t="s">
        <v>40</v>
      </c>
      <c r="H47" s="2">
        <v>1149.347</v>
      </c>
      <c r="I47" s="2">
        <v>9.5406377477462705</v>
      </c>
      <c r="J47" s="2" t="s">
        <v>37</v>
      </c>
      <c r="K47" s="5">
        <v>14214.677</v>
      </c>
      <c r="L47" s="5">
        <v>3.6194580982927</v>
      </c>
      <c r="M47" s="5" t="s">
        <v>37</v>
      </c>
      <c r="N47" s="2">
        <v>4890163.3990000002</v>
      </c>
      <c r="O47" s="2">
        <v>0.499101014588829</v>
      </c>
      <c r="P47" s="2" t="s">
        <v>37</v>
      </c>
      <c r="Q47" s="5">
        <v>17958.164000000001</v>
      </c>
      <c r="R47" s="5">
        <v>2.97303309014546</v>
      </c>
      <c r="S47" s="5" t="s">
        <v>37</v>
      </c>
      <c r="T47" s="2">
        <v>7094.4780000000001</v>
      </c>
      <c r="U47" s="2">
        <v>4.5392833919874098</v>
      </c>
      <c r="V47" s="2" t="s">
        <v>37</v>
      </c>
      <c r="W47" s="5">
        <v>310.35599999999999</v>
      </c>
      <c r="X47" s="5">
        <v>24.754563830300299</v>
      </c>
      <c r="Y47" s="5" t="s">
        <v>37</v>
      </c>
      <c r="Z47" s="2">
        <v>1032.204</v>
      </c>
      <c r="AA47" s="2">
        <v>12.101270498752401</v>
      </c>
      <c r="AB47" s="2" t="s">
        <v>37</v>
      </c>
      <c r="AC47" s="5">
        <v>799.92700000000002</v>
      </c>
      <c r="AD47" s="5">
        <v>17.734532794296101</v>
      </c>
      <c r="AE47" s="5" t="s">
        <v>37</v>
      </c>
      <c r="AF47" s="2">
        <v>71.08</v>
      </c>
      <c r="AG47" s="2">
        <v>43.262512438395298</v>
      </c>
      <c r="AH47" s="2" t="s">
        <v>37</v>
      </c>
      <c r="AI47" s="5">
        <v>5.0049999999999999</v>
      </c>
      <c r="AJ47" s="5">
        <v>169.967317119759</v>
      </c>
      <c r="AK47" s="5" t="s">
        <v>37</v>
      </c>
      <c r="AL47" s="2">
        <v>701.81600000000003</v>
      </c>
      <c r="AM47" s="2">
        <v>17.7474370380422</v>
      </c>
      <c r="AN47" s="2" t="s">
        <v>37</v>
      </c>
      <c r="AO47" s="5">
        <v>5.0049999999999999</v>
      </c>
      <c r="AP47" s="5">
        <v>141.42135623730999</v>
      </c>
      <c r="AQ47" s="5" t="s">
        <v>37</v>
      </c>
      <c r="AR47" s="2">
        <v>339.38799999999998</v>
      </c>
      <c r="AS47" s="2">
        <v>19.588913191002799</v>
      </c>
      <c r="AT47" s="2">
        <v>2.2689686340725101E-2</v>
      </c>
      <c r="AU47" s="5">
        <v>220.25299999999999</v>
      </c>
      <c r="AV47" s="5">
        <v>36.490371840896302</v>
      </c>
      <c r="AW47" s="5">
        <v>1.7622591615017402E-2</v>
      </c>
      <c r="AX47" s="2">
        <v>17.018000000000001</v>
      </c>
      <c r="AY47" s="2">
        <v>114.508098116037</v>
      </c>
      <c r="AZ47" s="2">
        <v>3.4577687763361598E-3</v>
      </c>
      <c r="BA47" s="5">
        <v>7.0069999999999997</v>
      </c>
      <c r="BB47" s="5">
        <v>151.335700781626</v>
      </c>
      <c r="BC47" s="5">
        <v>7.1405638177776997E-3</v>
      </c>
      <c r="BD47" s="2">
        <v>38.042999999999999</v>
      </c>
      <c r="BE47" s="2">
        <v>63.015442758759399</v>
      </c>
      <c r="BF47" s="2">
        <v>4.6695260782444901E-3</v>
      </c>
      <c r="BG47" s="5">
        <v>2.0019999999999998</v>
      </c>
      <c r="BH47" s="5">
        <v>210.81851067789199</v>
      </c>
      <c r="BI47" s="5">
        <v>1.2159078597899599E-3</v>
      </c>
    </row>
    <row r="48" spans="1:61" x14ac:dyDescent="0.25">
      <c r="A48" s="1"/>
      <c r="B48" s="1" t="b">
        <v>0</v>
      </c>
      <c r="C48" s="1" t="s">
        <v>54</v>
      </c>
      <c r="D48" s="3">
        <v>43419.593229166698</v>
      </c>
      <c r="E48" s="4" t="s">
        <v>31</v>
      </c>
      <c r="F48" s="5" t="s">
        <v>148</v>
      </c>
      <c r="G48" s="1" t="s">
        <v>129</v>
      </c>
      <c r="H48" s="2">
        <v>1515.7909999999999</v>
      </c>
      <c r="I48" s="2">
        <v>8.2395068977317791</v>
      </c>
      <c r="J48" s="2" t="s">
        <v>37</v>
      </c>
      <c r="K48" s="5">
        <v>19406.334999999999</v>
      </c>
      <c r="L48" s="5">
        <v>4.0834908459178596</v>
      </c>
      <c r="M48" s="5" t="s">
        <v>37</v>
      </c>
      <c r="N48" s="2">
        <v>4903920.7300000004</v>
      </c>
      <c r="O48" s="2">
        <v>0.57596646165860399</v>
      </c>
      <c r="P48" s="2" t="s">
        <v>37</v>
      </c>
      <c r="Q48" s="5">
        <v>33358.470999999998</v>
      </c>
      <c r="R48" s="5">
        <v>1.9615055556680301</v>
      </c>
      <c r="S48" s="5" t="s">
        <v>37</v>
      </c>
      <c r="T48" s="2">
        <v>13226.923000000001</v>
      </c>
      <c r="U48" s="2">
        <v>4.4600472313713597</v>
      </c>
      <c r="V48" s="2" t="s">
        <v>37</v>
      </c>
      <c r="W48" s="5">
        <v>821.95600000000002</v>
      </c>
      <c r="X48" s="5">
        <v>16.112913406705999</v>
      </c>
      <c r="Y48" s="5">
        <v>2.87153843565817E-3</v>
      </c>
      <c r="Z48" s="2">
        <v>3424.2220000000002</v>
      </c>
      <c r="AA48" s="2">
        <v>8.7657963171408095</v>
      </c>
      <c r="AB48" s="2">
        <v>6.1247489258679802E-2</v>
      </c>
      <c r="AC48" s="5">
        <v>28163.537</v>
      </c>
      <c r="AD48" s="5">
        <v>1.9645742459064299</v>
      </c>
      <c r="AE48" s="5">
        <v>0.20067602274645299</v>
      </c>
      <c r="AF48" s="2">
        <v>678.79</v>
      </c>
      <c r="AG48" s="2">
        <v>12.854977513732599</v>
      </c>
      <c r="AH48" s="2">
        <v>3.3050793976717699E-3</v>
      </c>
      <c r="AI48" s="5">
        <v>481.55599999999998</v>
      </c>
      <c r="AJ48" s="5">
        <v>14.5850032821726</v>
      </c>
      <c r="AK48" s="5">
        <v>5.6103772628455801E-3</v>
      </c>
      <c r="AL48" s="2">
        <v>911.06600000000003</v>
      </c>
      <c r="AM48" s="2">
        <v>16.553241611316501</v>
      </c>
      <c r="AN48" s="2" t="s">
        <v>37</v>
      </c>
      <c r="AO48" s="5">
        <v>13254.396000000001</v>
      </c>
      <c r="AP48" s="5">
        <v>2.6736326029876398</v>
      </c>
      <c r="AQ48" s="5">
        <v>0.13396795911825199</v>
      </c>
      <c r="AR48" s="2">
        <v>917682.24399999995</v>
      </c>
      <c r="AS48" s="2">
        <v>0.56790558353961496</v>
      </c>
      <c r="AT48" s="2">
        <v>61.351380357622503</v>
      </c>
      <c r="AU48" s="5">
        <v>758675.46</v>
      </c>
      <c r="AV48" s="5">
        <v>0.71013310149502695</v>
      </c>
      <c r="AW48" s="5">
        <v>60.7021370874198</v>
      </c>
      <c r="AX48" s="2">
        <v>220095.465</v>
      </c>
      <c r="AY48" s="2">
        <v>0.69627784080769495</v>
      </c>
      <c r="AZ48" s="2">
        <v>44.719663103195998</v>
      </c>
      <c r="BA48" s="5">
        <v>42077.497000000003</v>
      </c>
      <c r="BB48" s="5">
        <v>2.3853306019173099</v>
      </c>
      <c r="BC48" s="5">
        <v>42.879556532160699</v>
      </c>
      <c r="BD48" s="2">
        <v>366192.01699999999</v>
      </c>
      <c r="BE48" s="2">
        <v>0.83001552531781797</v>
      </c>
      <c r="BF48" s="2">
        <v>44.947642747061202</v>
      </c>
      <c r="BG48" s="5">
        <v>70406.879000000001</v>
      </c>
      <c r="BH48" s="5">
        <v>1.8183843187600801</v>
      </c>
      <c r="BI48" s="5">
        <v>42.761377402287998</v>
      </c>
    </row>
    <row r="49" spans="1:61" x14ac:dyDescent="0.25">
      <c r="A49" s="1"/>
      <c r="B49" s="1" t="b">
        <v>0</v>
      </c>
      <c r="C49" s="1" t="s">
        <v>106</v>
      </c>
      <c r="D49" s="3">
        <v>43419.596817129597</v>
      </c>
      <c r="E49" s="4" t="s">
        <v>31</v>
      </c>
      <c r="F49" s="5" t="s">
        <v>148</v>
      </c>
      <c r="G49" s="1" t="s">
        <v>40</v>
      </c>
      <c r="H49" s="2">
        <v>1168.3630000000001</v>
      </c>
      <c r="I49" s="2">
        <v>9.9940838953422606</v>
      </c>
      <c r="J49" s="2" t="s">
        <v>37</v>
      </c>
      <c r="K49" s="5">
        <v>13996.300999999999</v>
      </c>
      <c r="L49" s="5">
        <v>3.32728543947966</v>
      </c>
      <c r="M49" s="5" t="s">
        <v>37</v>
      </c>
      <c r="N49" s="2">
        <v>4870654.6220000004</v>
      </c>
      <c r="O49" s="2">
        <v>0.338875725805524</v>
      </c>
      <c r="P49" s="2" t="s">
        <v>37</v>
      </c>
      <c r="Q49" s="5">
        <v>17797.864000000001</v>
      </c>
      <c r="R49" s="5">
        <v>3.8251136865687698</v>
      </c>
      <c r="S49" s="5" t="s">
        <v>37</v>
      </c>
      <c r="T49" s="2">
        <v>6929.6450000000004</v>
      </c>
      <c r="U49" s="2">
        <v>5.8615048933282701</v>
      </c>
      <c r="V49" s="2" t="s">
        <v>37</v>
      </c>
      <c r="W49" s="5">
        <v>268.30700000000002</v>
      </c>
      <c r="X49" s="5">
        <v>22.921462823988801</v>
      </c>
      <c r="Y49" s="5" t="s">
        <v>37</v>
      </c>
      <c r="Z49" s="2">
        <v>1030.194</v>
      </c>
      <c r="AA49" s="2">
        <v>12.046447590439501</v>
      </c>
      <c r="AB49" s="2" t="s">
        <v>37</v>
      </c>
      <c r="AC49" s="5">
        <v>837.97</v>
      </c>
      <c r="AD49" s="5">
        <v>11.250777380132501</v>
      </c>
      <c r="AE49" s="5" t="s">
        <v>37</v>
      </c>
      <c r="AF49" s="2">
        <v>102.117</v>
      </c>
      <c r="AG49" s="2">
        <v>43.306306800964798</v>
      </c>
      <c r="AH49" s="2" t="s">
        <v>37</v>
      </c>
      <c r="AI49" s="5">
        <v>4.0039999999999996</v>
      </c>
      <c r="AJ49" s="5">
        <v>129.09944487358101</v>
      </c>
      <c r="AK49" s="5" t="s">
        <v>37</v>
      </c>
      <c r="AL49" s="2">
        <v>694.80700000000002</v>
      </c>
      <c r="AM49" s="2">
        <v>12.2118763694177</v>
      </c>
      <c r="AN49" s="2" t="s">
        <v>37</v>
      </c>
      <c r="AO49" s="5">
        <v>4.0039999999999996</v>
      </c>
      <c r="AP49" s="5">
        <v>174.80147469502501</v>
      </c>
      <c r="AQ49" s="5" t="s">
        <v>37</v>
      </c>
      <c r="AR49" s="2">
        <v>320.36700000000002</v>
      </c>
      <c r="AS49" s="2">
        <v>25.4316225527086</v>
      </c>
      <c r="AT49" s="2">
        <v>2.1418042900512298E-2</v>
      </c>
      <c r="AU49" s="5">
        <v>266.30399999999997</v>
      </c>
      <c r="AV49" s="5">
        <v>32.253581485142902</v>
      </c>
      <c r="AW49" s="5">
        <v>2.1307163296053099E-2</v>
      </c>
      <c r="AX49" s="2">
        <v>34.037999999999997</v>
      </c>
      <c r="AY49" s="2">
        <v>74.922142790540704</v>
      </c>
      <c r="AZ49" s="2">
        <v>6.9159439187290103E-3</v>
      </c>
      <c r="BA49" s="5">
        <v>3.0030000000000001</v>
      </c>
      <c r="BB49" s="5">
        <v>224.98285257018401</v>
      </c>
      <c r="BC49" s="5">
        <v>3.0602416361904402E-3</v>
      </c>
      <c r="BD49" s="2">
        <v>57.066000000000003</v>
      </c>
      <c r="BE49" s="2">
        <v>59.092446215622601</v>
      </c>
      <c r="BF49" s="2">
        <v>7.00447323242383E-3</v>
      </c>
      <c r="BG49" s="5">
        <v>5.0049999999999999</v>
      </c>
      <c r="BH49" s="5">
        <v>169.967317119759</v>
      </c>
      <c r="BI49" s="5">
        <v>3.0397696494749E-3</v>
      </c>
    </row>
    <row r="50" spans="1:61" x14ac:dyDescent="0.25">
      <c r="A50" s="1"/>
      <c r="B50" s="1" t="b">
        <v>0</v>
      </c>
      <c r="C50" s="1" t="s">
        <v>149</v>
      </c>
      <c r="D50" s="3">
        <v>43419.600416666697</v>
      </c>
      <c r="E50" s="4" t="s">
        <v>31</v>
      </c>
      <c r="F50" s="5" t="s">
        <v>148</v>
      </c>
      <c r="G50" s="1" t="s">
        <v>101</v>
      </c>
      <c r="H50" s="2">
        <v>1554.828</v>
      </c>
      <c r="I50" s="2">
        <v>9.7242577920207491</v>
      </c>
      <c r="J50" s="2" t="s">
        <v>37</v>
      </c>
      <c r="K50" s="5">
        <v>22507.532999999999</v>
      </c>
      <c r="L50" s="5">
        <v>3.0741102948819901</v>
      </c>
      <c r="M50" s="5" t="s">
        <v>37</v>
      </c>
      <c r="N50" s="2">
        <v>4934833.1129999999</v>
      </c>
      <c r="O50" s="2">
        <v>0.68400955739421399</v>
      </c>
      <c r="P50" s="2" t="s">
        <v>37</v>
      </c>
      <c r="Q50" s="5">
        <v>35470.813999999998</v>
      </c>
      <c r="R50" s="5">
        <v>2.4387850322578601</v>
      </c>
      <c r="S50" s="5" t="s">
        <v>37</v>
      </c>
      <c r="T50" s="2">
        <v>13743.834000000001</v>
      </c>
      <c r="U50" s="2">
        <v>3.8631022929994798</v>
      </c>
      <c r="V50" s="2" t="s">
        <v>37</v>
      </c>
      <c r="W50" s="5">
        <v>514.58900000000006</v>
      </c>
      <c r="X50" s="5">
        <v>15.7575499875985</v>
      </c>
      <c r="Y50" s="5">
        <v>2.7747059177032199E-5</v>
      </c>
      <c r="Z50" s="2">
        <v>3317.0770000000002</v>
      </c>
      <c r="AA50" s="2">
        <v>10.061761397891299</v>
      </c>
      <c r="AB50" s="2">
        <v>5.69805960794664E-2</v>
      </c>
      <c r="AC50" s="5">
        <v>27814.565999999999</v>
      </c>
      <c r="AD50" s="5">
        <v>2.64079488727227</v>
      </c>
      <c r="AE50" s="5">
        <v>0.19776844884896599</v>
      </c>
      <c r="AF50" s="2">
        <v>423.488</v>
      </c>
      <c r="AG50" s="2">
        <v>17.159733812071401</v>
      </c>
      <c r="AH50" s="2">
        <v>1.3586484658679801E-3</v>
      </c>
      <c r="AI50" s="5">
        <v>198.22800000000001</v>
      </c>
      <c r="AJ50" s="5">
        <v>28.049980805292101</v>
      </c>
      <c r="AK50" s="5">
        <v>2.23938701135896E-3</v>
      </c>
      <c r="AL50" s="2">
        <v>1230.46</v>
      </c>
      <c r="AM50" s="2">
        <v>8.1770290865398305</v>
      </c>
      <c r="AN50" s="2" t="s">
        <v>37</v>
      </c>
      <c r="AO50" s="5">
        <v>4709.0940000000001</v>
      </c>
      <c r="AP50" s="5">
        <v>10.5951988836278</v>
      </c>
      <c r="AQ50" s="5">
        <v>4.74138175238593E-2</v>
      </c>
      <c r="AR50" s="2">
        <v>909367.59299999999</v>
      </c>
      <c r="AS50" s="2">
        <v>0.75747470527392702</v>
      </c>
      <c r="AT50" s="2">
        <v>60.795506775696801</v>
      </c>
      <c r="AU50" s="5">
        <v>755705.08700000006</v>
      </c>
      <c r="AV50" s="5">
        <v>0.74734740945067701</v>
      </c>
      <c r="AW50" s="5">
        <v>60.464475533101499</v>
      </c>
      <c r="AX50" s="2">
        <v>213884.56099999999</v>
      </c>
      <c r="AY50" s="2">
        <v>1.19753553376949</v>
      </c>
      <c r="AZ50" s="2">
        <v>43.457712819730098</v>
      </c>
      <c r="BA50" s="5">
        <v>40812.692000000003</v>
      </c>
      <c r="BB50" s="5">
        <v>1.6099490920986901</v>
      </c>
      <c r="BC50" s="5">
        <v>41.590642472000198</v>
      </c>
      <c r="BD50" s="2">
        <v>355741.09399999998</v>
      </c>
      <c r="BE50" s="2">
        <v>0.57734576007489402</v>
      </c>
      <c r="BF50" s="2">
        <v>43.664861223778999</v>
      </c>
      <c r="BG50" s="5">
        <v>68453.417000000001</v>
      </c>
      <c r="BH50" s="5">
        <v>1.2142808735169</v>
      </c>
      <c r="BI50" s="5">
        <v>41.574948930958897</v>
      </c>
    </row>
    <row r="51" spans="1:61" x14ac:dyDescent="0.25">
      <c r="A51" s="1"/>
      <c r="B51" s="1" t="b">
        <v>0</v>
      </c>
      <c r="C51" s="1" t="s">
        <v>94</v>
      </c>
      <c r="D51" s="3">
        <v>43419.604004629597</v>
      </c>
      <c r="E51" s="4" t="s">
        <v>31</v>
      </c>
      <c r="F51" s="5" t="s">
        <v>148</v>
      </c>
      <c r="G51" s="1" t="s">
        <v>40</v>
      </c>
      <c r="H51" s="2">
        <v>1155.3520000000001</v>
      </c>
      <c r="I51" s="2">
        <v>9.8909098909730098</v>
      </c>
      <c r="J51" s="2" t="s">
        <v>37</v>
      </c>
      <c r="K51" s="5">
        <v>13795.789000000001</v>
      </c>
      <c r="L51" s="5">
        <v>2.3017210257096599</v>
      </c>
      <c r="M51" s="5" t="s">
        <v>37</v>
      </c>
      <c r="N51" s="2">
        <v>4870196.7929999996</v>
      </c>
      <c r="O51" s="2">
        <v>0.52565222680968304</v>
      </c>
      <c r="P51" s="2" t="s">
        <v>37</v>
      </c>
      <c r="Q51" s="5">
        <v>17494.207999999999</v>
      </c>
      <c r="R51" s="5">
        <v>2.4951789280154002</v>
      </c>
      <c r="S51" s="5" t="s">
        <v>37</v>
      </c>
      <c r="T51" s="2">
        <v>7278.6970000000001</v>
      </c>
      <c r="U51" s="2">
        <v>4.4797674440543398</v>
      </c>
      <c r="V51" s="2" t="s">
        <v>37</v>
      </c>
      <c r="W51" s="5">
        <v>250.285</v>
      </c>
      <c r="X51" s="5">
        <v>19.5050798917758</v>
      </c>
      <c r="Y51" s="5" t="s">
        <v>37</v>
      </c>
      <c r="Z51" s="2">
        <v>1091.279</v>
      </c>
      <c r="AA51" s="2">
        <v>9.0311535878942202</v>
      </c>
      <c r="AB51" s="2" t="s">
        <v>37</v>
      </c>
      <c r="AC51" s="5">
        <v>770.89</v>
      </c>
      <c r="AD51" s="5">
        <v>13.920785881544299</v>
      </c>
      <c r="AE51" s="5" t="s">
        <v>37</v>
      </c>
      <c r="AF51" s="2">
        <v>74.085999999999999</v>
      </c>
      <c r="AG51" s="2">
        <v>32.605087961797601</v>
      </c>
      <c r="AH51" s="2" t="s">
        <v>37</v>
      </c>
      <c r="AI51" s="5">
        <v>5.0049999999999999</v>
      </c>
      <c r="AJ51" s="5">
        <v>141.42135623730999</v>
      </c>
      <c r="AK51" s="5" t="s">
        <v>37</v>
      </c>
      <c r="AL51" s="2">
        <v>657.76700000000005</v>
      </c>
      <c r="AM51" s="2">
        <v>15.2043993790136</v>
      </c>
      <c r="AN51" s="2" t="s">
        <v>37</v>
      </c>
      <c r="AO51" s="5">
        <v>5.0049999999999999</v>
      </c>
      <c r="AP51" s="5">
        <v>169.967317119759</v>
      </c>
      <c r="AQ51" s="5" t="s">
        <v>37</v>
      </c>
      <c r="AR51" s="2">
        <v>354.41</v>
      </c>
      <c r="AS51" s="2">
        <v>32.624793116467998</v>
      </c>
      <c r="AT51" s="2">
        <v>2.3693977795374001E-2</v>
      </c>
      <c r="AU51" s="5">
        <v>236.27199999999999</v>
      </c>
      <c r="AV51" s="5">
        <v>41.815956735925703</v>
      </c>
      <c r="AW51" s="5">
        <v>1.89042826479702E-2</v>
      </c>
      <c r="AX51" s="2">
        <v>34.037999999999997</v>
      </c>
      <c r="AY51" s="2">
        <v>44.289417507326597</v>
      </c>
      <c r="AZ51" s="2">
        <v>6.9159439187290103E-3</v>
      </c>
      <c r="BA51" s="5">
        <v>5.0049999999999999</v>
      </c>
      <c r="BB51" s="5">
        <v>141.42135623730999</v>
      </c>
      <c r="BC51" s="5">
        <v>5.1004027269840697E-3</v>
      </c>
      <c r="BD51" s="2">
        <v>55.064</v>
      </c>
      <c r="BE51" s="2">
        <v>55.714520826837898</v>
      </c>
      <c r="BF51" s="2">
        <v>6.75874100287712E-3</v>
      </c>
      <c r="BG51" s="5">
        <v>5.0049999999999999</v>
      </c>
      <c r="BH51" s="5">
        <v>169.967317119759</v>
      </c>
      <c r="BI51" s="5">
        <v>3.0397696494749E-3</v>
      </c>
    </row>
    <row r="52" spans="1:61" x14ac:dyDescent="0.25">
      <c r="A52" s="1"/>
      <c r="B52" s="1" t="b">
        <v>0</v>
      </c>
      <c r="C52" s="1" t="s">
        <v>85</v>
      </c>
      <c r="D52" s="3">
        <v>43419.607592592598</v>
      </c>
      <c r="E52" s="4" t="s">
        <v>31</v>
      </c>
      <c r="F52" s="5" t="s">
        <v>148</v>
      </c>
      <c r="G52" s="1" t="s">
        <v>30</v>
      </c>
      <c r="H52" s="2">
        <v>1678.9770000000001</v>
      </c>
      <c r="I52" s="2">
        <v>9.4291285256632307</v>
      </c>
      <c r="J52" s="2" t="s">
        <v>37</v>
      </c>
      <c r="K52" s="5">
        <v>23486.492999999999</v>
      </c>
      <c r="L52" s="5">
        <v>2.7231747234709802</v>
      </c>
      <c r="M52" s="5" t="s">
        <v>37</v>
      </c>
      <c r="N52" s="2">
        <v>4983433.5080000004</v>
      </c>
      <c r="O52" s="2">
        <v>0.47322397636144098</v>
      </c>
      <c r="P52" s="2" t="s">
        <v>37</v>
      </c>
      <c r="Q52" s="5">
        <v>30243.501</v>
      </c>
      <c r="R52" s="5">
        <v>1.1450908613292801</v>
      </c>
      <c r="S52" s="5" t="s">
        <v>37</v>
      </c>
      <c r="T52" s="2">
        <v>11965.591</v>
      </c>
      <c r="U52" s="2">
        <v>3.5912054793760002</v>
      </c>
      <c r="V52" s="2" t="s">
        <v>37</v>
      </c>
      <c r="W52" s="5">
        <v>540.62199999999996</v>
      </c>
      <c r="X52" s="5">
        <v>10.799452668833601</v>
      </c>
      <c r="Y52" s="5">
        <v>2.68607076367991E-4</v>
      </c>
      <c r="Z52" s="2">
        <v>3541.4029999999998</v>
      </c>
      <c r="AA52" s="2">
        <v>5.8135989042346399</v>
      </c>
      <c r="AB52" s="2">
        <v>6.5914051484013803E-2</v>
      </c>
      <c r="AC52" s="5">
        <v>33352.737000000001</v>
      </c>
      <c r="AD52" s="5">
        <v>2.36913758213473</v>
      </c>
      <c r="AE52" s="5">
        <v>0.243911656850264</v>
      </c>
      <c r="AF52" s="2">
        <v>365.42200000000003</v>
      </c>
      <c r="AG52" s="2">
        <v>13.124862273978801</v>
      </c>
      <c r="AH52" s="2">
        <v>9.1595135230788504E-4</v>
      </c>
      <c r="AI52" s="5">
        <v>123.142</v>
      </c>
      <c r="AJ52" s="5">
        <v>34.076340954266598</v>
      </c>
      <c r="AK52" s="5">
        <v>1.3460260515416201E-3</v>
      </c>
      <c r="AL52" s="2">
        <v>1533.837</v>
      </c>
      <c r="AM52" s="2">
        <v>7.1292952159545901</v>
      </c>
      <c r="AN52" s="2" t="s">
        <v>37</v>
      </c>
      <c r="AO52" s="5">
        <v>3664.6469999999999</v>
      </c>
      <c r="AP52" s="5">
        <v>9.5820104047896404</v>
      </c>
      <c r="AQ52" s="5">
        <v>3.6834763263888397E-2</v>
      </c>
      <c r="AR52" s="2">
        <v>910841.73800000001</v>
      </c>
      <c r="AS52" s="2">
        <v>0.51338688888738804</v>
      </c>
      <c r="AT52" s="2">
        <v>60.894060312270703</v>
      </c>
      <c r="AU52" s="5">
        <v>751551.27500000002</v>
      </c>
      <c r="AV52" s="5">
        <v>0.76266557061720197</v>
      </c>
      <c r="AW52" s="5">
        <v>60.132126223345999</v>
      </c>
      <c r="AX52" s="2">
        <v>211653.57699999999</v>
      </c>
      <c r="AY52" s="2">
        <v>1.4205773451750301</v>
      </c>
      <c r="AZ52" s="2">
        <v>43.004414734426</v>
      </c>
      <c r="BA52" s="5">
        <v>39937.56</v>
      </c>
      <c r="BB52" s="5">
        <v>2.18329045768064</v>
      </c>
      <c r="BC52" s="5">
        <v>40.698829157460601</v>
      </c>
      <c r="BD52" s="2">
        <v>351775.15399999998</v>
      </c>
      <c r="BE52" s="2">
        <v>0.70561702921602698</v>
      </c>
      <c r="BF52" s="2">
        <v>43.178068377401097</v>
      </c>
      <c r="BG52" s="5">
        <v>67410.034</v>
      </c>
      <c r="BH52" s="5">
        <v>1.86591922920358</v>
      </c>
      <c r="BI52" s="5">
        <v>40.941253830823399</v>
      </c>
    </row>
    <row r="53" spans="1:61" x14ac:dyDescent="0.25">
      <c r="A53" s="1"/>
      <c r="B53" s="1" t="b">
        <v>0</v>
      </c>
      <c r="C53" s="1" t="s">
        <v>139</v>
      </c>
      <c r="D53" s="3">
        <v>43419.611192129603</v>
      </c>
      <c r="E53" s="4" t="s">
        <v>31</v>
      </c>
      <c r="F53" s="5" t="s">
        <v>148</v>
      </c>
      <c r="G53" s="1" t="s">
        <v>40</v>
      </c>
      <c r="H53" s="2">
        <v>1167.3630000000001</v>
      </c>
      <c r="I53" s="2">
        <v>12.605877032262301</v>
      </c>
      <c r="J53" s="2" t="s">
        <v>37</v>
      </c>
      <c r="K53" s="5">
        <v>13947.154</v>
      </c>
      <c r="L53" s="5">
        <v>3.813012986765</v>
      </c>
      <c r="M53" s="5" t="s">
        <v>37</v>
      </c>
      <c r="N53" s="2">
        <v>4921038.2869999995</v>
      </c>
      <c r="O53" s="2">
        <v>0.59902860651660605</v>
      </c>
      <c r="P53" s="2" t="s">
        <v>37</v>
      </c>
      <c r="Q53" s="5">
        <v>17793.896000000001</v>
      </c>
      <c r="R53" s="5">
        <v>2.3360865358897098</v>
      </c>
      <c r="S53" s="5" t="s">
        <v>37</v>
      </c>
      <c r="T53" s="2">
        <v>7256.7169999999996</v>
      </c>
      <c r="U53" s="2">
        <v>4.6418028464518599</v>
      </c>
      <c r="V53" s="2" t="s">
        <v>37</v>
      </c>
      <c r="W53" s="5">
        <v>233.26499999999999</v>
      </c>
      <c r="X53" s="5">
        <v>16.191986129508798</v>
      </c>
      <c r="Y53" s="5" t="s">
        <v>37</v>
      </c>
      <c r="Z53" s="2">
        <v>1083.2570000000001</v>
      </c>
      <c r="AA53" s="2">
        <v>12.236464109772299</v>
      </c>
      <c r="AB53" s="2" t="s">
        <v>37</v>
      </c>
      <c r="AC53" s="5">
        <v>792.92100000000005</v>
      </c>
      <c r="AD53" s="5">
        <v>14.770360042800601</v>
      </c>
      <c r="AE53" s="5" t="s">
        <v>37</v>
      </c>
      <c r="AF53" s="2">
        <v>84.096000000000004</v>
      </c>
      <c r="AG53" s="2">
        <v>57.834725568357698</v>
      </c>
      <c r="AH53" s="2" t="s">
        <v>37</v>
      </c>
      <c r="AI53" s="5">
        <v>4.0039999999999996</v>
      </c>
      <c r="AJ53" s="5">
        <v>174.80147469502501</v>
      </c>
      <c r="AK53" s="5" t="s">
        <v>37</v>
      </c>
      <c r="AL53" s="2">
        <v>746.87</v>
      </c>
      <c r="AM53" s="2">
        <v>12.467771104981001</v>
      </c>
      <c r="AN53" s="2" t="s">
        <v>37</v>
      </c>
      <c r="AO53" s="5">
        <v>4.0039999999999996</v>
      </c>
      <c r="AP53" s="5">
        <v>241.52294576982399</v>
      </c>
      <c r="AQ53" s="5" t="s">
        <v>37</v>
      </c>
      <c r="AR53" s="2">
        <v>357.40800000000002</v>
      </c>
      <c r="AS53" s="2">
        <v>20.585720572380598</v>
      </c>
      <c r="AT53" s="2">
        <v>2.3894408216159301E-2</v>
      </c>
      <c r="AU53" s="5">
        <v>225.256</v>
      </c>
      <c r="AV53" s="5">
        <v>21.393204005440399</v>
      </c>
      <c r="AW53" s="5">
        <v>1.8022885031451798E-2</v>
      </c>
      <c r="AX53" s="2">
        <v>38.043999999999997</v>
      </c>
      <c r="AY53" s="2">
        <v>49.312306385594397</v>
      </c>
      <c r="AZ53" s="2">
        <v>7.72989513026989E-3</v>
      </c>
      <c r="BA53" s="5">
        <v>2.0019999999999998</v>
      </c>
      <c r="BB53" s="5">
        <v>210.81851067789199</v>
      </c>
      <c r="BC53" s="5">
        <v>2.04016109079363E-3</v>
      </c>
      <c r="BD53" s="2">
        <v>51.057000000000002</v>
      </c>
      <c r="BE53" s="2">
        <v>49.3034956771155</v>
      </c>
      <c r="BF53" s="2">
        <v>6.2669083136694999E-3</v>
      </c>
      <c r="BG53" s="5">
        <v>6.0060000000000002</v>
      </c>
      <c r="BH53" s="5">
        <v>140.54567378526099</v>
      </c>
      <c r="BI53" s="5">
        <v>3.64772357936988E-3</v>
      </c>
    </row>
    <row r="54" spans="1:61" x14ac:dyDescent="0.25">
      <c r="A54" s="1"/>
      <c r="B54" s="1" t="b">
        <v>0</v>
      </c>
      <c r="C54" s="1" t="s">
        <v>131</v>
      </c>
      <c r="D54" s="3">
        <v>43419.614768518499</v>
      </c>
      <c r="E54" s="4" t="s">
        <v>31</v>
      </c>
      <c r="F54" s="5" t="s">
        <v>148</v>
      </c>
      <c r="G54" s="1" t="s">
        <v>71</v>
      </c>
      <c r="H54" s="2">
        <v>1642.9380000000001</v>
      </c>
      <c r="I54" s="2">
        <v>7.5979007572251396</v>
      </c>
      <c r="J54" s="2" t="s">
        <v>37</v>
      </c>
      <c r="K54" s="5">
        <v>20510.794999999998</v>
      </c>
      <c r="L54" s="5">
        <v>2.6752678128210001</v>
      </c>
      <c r="M54" s="5" t="s">
        <v>37</v>
      </c>
      <c r="N54" s="2">
        <v>4956420.2779999999</v>
      </c>
      <c r="O54" s="2">
        <v>0.44070881260561701</v>
      </c>
      <c r="P54" s="2" t="s">
        <v>37</v>
      </c>
      <c r="Q54" s="5">
        <v>35557.142</v>
      </c>
      <c r="R54" s="5">
        <v>1.7040272376060599</v>
      </c>
      <c r="S54" s="5" t="s">
        <v>37</v>
      </c>
      <c r="T54" s="2">
        <v>13910.165999999999</v>
      </c>
      <c r="U54" s="2">
        <v>2.8859621102166502</v>
      </c>
      <c r="V54" s="2" t="s">
        <v>37</v>
      </c>
      <c r="W54" s="5">
        <v>523.6</v>
      </c>
      <c r="X54" s="5">
        <v>19.0152371852922</v>
      </c>
      <c r="Y54" s="5">
        <v>1.1111776616077299E-4</v>
      </c>
      <c r="Z54" s="2">
        <v>3664.5309999999999</v>
      </c>
      <c r="AA54" s="2">
        <v>8.2991119652936405</v>
      </c>
      <c r="AB54" s="2">
        <v>7.0817444300945998E-2</v>
      </c>
      <c r="AC54" s="5">
        <v>45121.267</v>
      </c>
      <c r="AD54" s="5">
        <v>1.5792662845333201</v>
      </c>
      <c r="AE54" s="5">
        <v>0.34196527918505898</v>
      </c>
      <c r="AF54" s="2">
        <v>380.43599999999998</v>
      </c>
      <c r="AG54" s="2">
        <v>20.3834224571949</v>
      </c>
      <c r="AH54" s="2">
        <v>1.0304185872300599E-3</v>
      </c>
      <c r="AI54" s="5">
        <v>174.20099999999999</v>
      </c>
      <c r="AJ54" s="5">
        <v>32.8691784791068</v>
      </c>
      <c r="AK54" s="5">
        <v>1.9535176910924499E-3</v>
      </c>
      <c r="AL54" s="2">
        <v>1097.2909999999999</v>
      </c>
      <c r="AM54" s="2">
        <v>10.2069382168825</v>
      </c>
      <c r="AN54" s="2" t="s">
        <v>37</v>
      </c>
      <c r="AO54" s="5">
        <v>1701.0350000000001</v>
      </c>
      <c r="AP54" s="5">
        <v>11.159148702706601</v>
      </c>
      <c r="AQ54" s="5">
        <v>1.69456182009699E-2</v>
      </c>
      <c r="AR54" s="2">
        <v>919599.83400000003</v>
      </c>
      <c r="AS54" s="2">
        <v>0.95825393771978595</v>
      </c>
      <c r="AT54" s="2">
        <v>61.479580281102699</v>
      </c>
      <c r="AU54" s="5">
        <v>762725.98899999994</v>
      </c>
      <c r="AV54" s="5">
        <v>0.97989171039572398</v>
      </c>
      <c r="AW54" s="5">
        <v>61.026222654434903</v>
      </c>
      <c r="AX54" s="2">
        <v>212710.56099999999</v>
      </c>
      <c r="AY54" s="2">
        <v>1.0933755123375</v>
      </c>
      <c r="AZ54" s="2">
        <v>43.219175944455799</v>
      </c>
      <c r="BA54" s="5">
        <v>40031.163999999997</v>
      </c>
      <c r="BB54" s="5">
        <v>2.0167793567806598</v>
      </c>
      <c r="BC54" s="5">
        <v>40.7942173886007</v>
      </c>
      <c r="BD54" s="2">
        <v>353032.21600000001</v>
      </c>
      <c r="BE54" s="2">
        <v>0.73936369950378</v>
      </c>
      <c r="BF54" s="2">
        <v>43.332364405342403</v>
      </c>
      <c r="BG54" s="5">
        <v>67290.385999999999</v>
      </c>
      <c r="BH54" s="5">
        <v>1.0326571024939499</v>
      </c>
      <c r="BI54" s="5">
        <v>40.868586026823301</v>
      </c>
    </row>
    <row r="55" spans="1:61" x14ac:dyDescent="0.25">
      <c r="A55" s="1"/>
      <c r="B55" s="1" t="b">
        <v>0</v>
      </c>
      <c r="C55" s="1" t="s">
        <v>138</v>
      </c>
      <c r="D55" s="3">
        <v>43419.6183564815</v>
      </c>
      <c r="E55" s="4" t="s">
        <v>31</v>
      </c>
      <c r="F55" s="5" t="s">
        <v>148</v>
      </c>
      <c r="G55" s="1" t="s">
        <v>40</v>
      </c>
      <c r="H55" s="2">
        <v>1157.3499999999999</v>
      </c>
      <c r="I55" s="2">
        <v>13.7156419477498</v>
      </c>
      <c r="J55" s="2" t="s">
        <v>37</v>
      </c>
      <c r="K55" s="5">
        <v>13756.886</v>
      </c>
      <c r="L55" s="5">
        <v>4.6883361811706399</v>
      </c>
      <c r="M55" s="5" t="s">
        <v>37</v>
      </c>
      <c r="N55" s="2">
        <v>4891177.7390000001</v>
      </c>
      <c r="O55" s="2">
        <v>0.44208201530490299</v>
      </c>
      <c r="P55" s="2" t="s">
        <v>37</v>
      </c>
      <c r="Q55" s="5">
        <v>17378.008000000002</v>
      </c>
      <c r="R55" s="5">
        <v>3.2176323657814598</v>
      </c>
      <c r="S55" s="5" t="s">
        <v>37</v>
      </c>
      <c r="T55" s="2">
        <v>6947.2669999999998</v>
      </c>
      <c r="U55" s="2">
        <v>4.3209532158286796</v>
      </c>
      <c r="V55" s="2" t="s">
        <v>37</v>
      </c>
      <c r="W55" s="5">
        <v>313.35899999999998</v>
      </c>
      <c r="X55" s="5">
        <v>37.684790579942799</v>
      </c>
      <c r="Y55" s="5" t="s">
        <v>37</v>
      </c>
      <c r="Z55" s="2">
        <v>1036.203</v>
      </c>
      <c r="AA55" s="2">
        <v>13.6820823582713</v>
      </c>
      <c r="AB55" s="2" t="s">
        <v>37</v>
      </c>
      <c r="AC55" s="5">
        <v>725.83699999999999</v>
      </c>
      <c r="AD55" s="5">
        <v>15.6358118941346</v>
      </c>
      <c r="AE55" s="5" t="s">
        <v>37</v>
      </c>
      <c r="AF55" s="2">
        <v>69.078999999999994</v>
      </c>
      <c r="AG55" s="2">
        <v>68.814247168114306</v>
      </c>
      <c r="AH55" s="2" t="s">
        <v>37</v>
      </c>
      <c r="AI55" s="5">
        <v>6.0060000000000002</v>
      </c>
      <c r="AJ55" s="5">
        <v>161.01529717988299</v>
      </c>
      <c r="AK55" s="5" t="s">
        <v>37</v>
      </c>
      <c r="AL55" s="2">
        <v>759.88800000000003</v>
      </c>
      <c r="AM55" s="2">
        <v>12.162394865246</v>
      </c>
      <c r="AN55" s="2" t="s">
        <v>37</v>
      </c>
      <c r="AO55" s="5">
        <v>5.0049999999999999</v>
      </c>
      <c r="AP55" s="5">
        <v>169.967317119759</v>
      </c>
      <c r="AQ55" s="5" t="s">
        <v>37</v>
      </c>
      <c r="AR55" s="2">
        <v>334.38499999999999</v>
      </c>
      <c r="AS55" s="2">
        <v>24.2089415921815</v>
      </c>
      <c r="AT55" s="2">
        <v>2.2355212226252499E-2</v>
      </c>
      <c r="AU55" s="5">
        <v>274.31299999999999</v>
      </c>
      <c r="AV55" s="5">
        <v>23.476884738913501</v>
      </c>
      <c r="AW55" s="5">
        <v>2.19479688071911E-2</v>
      </c>
      <c r="AX55" s="2">
        <v>21.024000000000001</v>
      </c>
      <c r="AY55" s="2">
        <v>72.575315603556007</v>
      </c>
      <c r="AZ55" s="2">
        <v>4.2717199878770399E-3</v>
      </c>
      <c r="BA55" s="5">
        <v>2.0019999999999998</v>
      </c>
      <c r="BB55" s="5">
        <v>316.22776601683802</v>
      </c>
      <c r="BC55" s="5">
        <v>2.04016109079363E-3</v>
      </c>
      <c r="BD55" s="2">
        <v>29.030999999999999</v>
      </c>
      <c r="BE55" s="2">
        <v>63.902391764932403</v>
      </c>
      <c r="BF55" s="2">
        <v>3.5633628151700899E-3</v>
      </c>
      <c r="BG55" s="5">
        <v>12.013999999999999</v>
      </c>
      <c r="BH55" s="5">
        <v>122.985822255977</v>
      </c>
      <c r="BI55" s="5">
        <v>7.2966618519063799E-3</v>
      </c>
    </row>
    <row r="56" spans="1:61" x14ac:dyDescent="0.25">
      <c r="A56" s="1"/>
      <c r="B56" s="1" t="b">
        <v>0</v>
      </c>
      <c r="C56" s="1" t="s">
        <v>158</v>
      </c>
      <c r="D56" s="3">
        <v>43419.6219444444</v>
      </c>
      <c r="E56" s="4" t="s">
        <v>31</v>
      </c>
      <c r="F56" s="5" t="s">
        <v>148</v>
      </c>
      <c r="G56" s="1" t="s">
        <v>68</v>
      </c>
      <c r="H56" s="2">
        <v>1660.961</v>
      </c>
      <c r="I56" s="2">
        <v>11.820860551053601</v>
      </c>
      <c r="J56" s="2" t="s">
        <v>37</v>
      </c>
      <c r="K56" s="5">
        <v>22120.330999999998</v>
      </c>
      <c r="L56" s="5">
        <v>2.1548162381542202</v>
      </c>
      <c r="M56" s="5" t="s">
        <v>37</v>
      </c>
      <c r="N56" s="2">
        <v>4964129.5319999997</v>
      </c>
      <c r="O56" s="2">
        <v>0.67876626273292295</v>
      </c>
      <c r="P56" s="2" t="s">
        <v>37</v>
      </c>
      <c r="Q56" s="5">
        <v>45998.661999999997</v>
      </c>
      <c r="R56" s="5">
        <v>1.5637899263426001</v>
      </c>
      <c r="S56" s="5" t="s">
        <v>37</v>
      </c>
      <c r="T56" s="2">
        <v>18415.081999999999</v>
      </c>
      <c r="U56" s="2">
        <v>12.3285159279793</v>
      </c>
      <c r="V56" s="2" t="s">
        <v>37</v>
      </c>
      <c r="W56" s="5">
        <v>1087.2570000000001</v>
      </c>
      <c r="X56" s="5">
        <v>12.271397457343699</v>
      </c>
      <c r="Y56" s="5">
        <v>5.32613081536004E-3</v>
      </c>
      <c r="Z56" s="2">
        <v>3476.2959999999998</v>
      </c>
      <c r="AA56" s="2">
        <v>10.562895297612201</v>
      </c>
      <c r="AB56" s="2">
        <v>6.3321260273793603E-2</v>
      </c>
      <c r="AC56" s="5">
        <v>56266.249000000003</v>
      </c>
      <c r="AD56" s="5">
        <v>1.3100967513583599</v>
      </c>
      <c r="AE56" s="5">
        <v>0.43482359334630799</v>
      </c>
      <c r="AF56" s="2">
        <v>759.88300000000004</v>
      </c>
      <c r="AG56" s="2">
        <v>18.016957398635999</v>
      </c>
      <c r="AH56" s="2">
        <v>3.9233351244297504E-3</v>
      </c>
      <c r="AI56" s="5">
        <v>863.01</v>
      </c>
      <c r="AJ56" s="5">
        <v>15.7633999387564</v>
      </c>
      <c r="AK56" s="5">
        <v>1.01488546296804E-2</v>
      </c>
      <c r="AL56" s="2">
        <v>1523.8230000000001</v>
      </c>
      <c r="AM56" s="2">
        <v>7.1704228748416199</v>
      </c>
      <c r="AN56" s="2" t="s">
        <v>37</v>
      </c>
      <c r="AO56" s="5">
        <v>1135.345</v>
      </c>
      <c r="AP56" s="5">
        <v>11.5900827980297</v>
      </c>
      <c r="AQ56" s="5">
        <v>1.12158251101544E-2</v>
      </c>
      <c r="AR56" s="2">
        <v>908498.60499999998</v>
      </c>
      <c r="AS56" s="2">
        <v>0.72462002391567704</v>
      </c>
      <c r="AT56" s="2">
        <v>60.737410834903798</v>
      </c>
      <c r="AU56" s="5">
        <v>757071.97400000005</v>
      </c>
      <c r="AV56" s="5">
        <v>0.43209726648534302</v>
      </c>
      <c r="AW56" s="5">
        <v>60.573841087190999</v>
      </c>
      <c r="AX56" s="2">
        <v>211551.29300000001</v>
      </c>
      <c r="AY56" s="2">
        <v>1.44578181201464</v>
      </c>
      <c r="AZ56" s="2">
        <v>42.983632361555003</v>
      </c>
      <c r="BA56" s="5">
        <v>40921.527000000002</v>
      </c>
      <c r="BB56" s="5">
        <v>2.0560571019408198</v>
      </c>
      <c r="BC56" s="5">
        <v>41.701552028601903</v>
      </c>
      <c r="BD56" s="2">
        <v>348257.54100000003</v>
      </c>
      <c r="BE56" s="2">
        <v>0.92542182838870102</v>
      </c>
      <c r="BF56" s="2">
        <v>42.746304698493802</v>
      </c>
      <c r="BG56" s="5">
        <v>66924.873000000007</v>
      </c>
      <c r="BH56" s="5">
        <v>1.9975767392575401</v>
      </c>
      <c r="BI56" s="5">
        <v>40.646592955117299</v>
      </c>
    </row>
    <row r="57" spans="1:61" x14ac:dyDescent="0.25">
      <c r="A57" s="1"/>
      <c r="B57" s="1" t="b">
        <v>0</v>
      </c>
      <c r="C57" s="1" t="s">
        <v>8</v>
      </c>
      <c r="D57" s="3">
        <v>43419.625555555598</v>
      </c>
      <c r="E57" s="4" t="s">
        <v>31</v>
      </c>
      <c r="F57" s="5" t="s">
        <v>148</v>
      </c>
      <c r="G57" s="1" t="s">
        <v>40</v>
      </c>
      <c r="H57" s="2">
        <v>1160.354</v>
      </c>
      <c r="I57" s="2">
        <v>10.681269702376101</v>
      </c>
      <c r="J57" s="2" t="s">
        <v>37</v>
      </c>
      <c r="K57" s="5">
        <v>13942.153</v>
      </c>
      <c r="L57" s="5">
        <v>5.6434339364153896</v>
      </c>
      <c r="M57" s="5" t="s">
        <v>37</v>
      </c>
      <c r="N57" s="2">
        <v>4874265.8439999996</v>
      </c>
      <c r="O57" s="2">
        <v>0.440766873545064</v>
      </c>
      <c r="P57" s="2" t="s">
        <v>37</v>
      </c>
      <c r="Q57" s="5">
        <v>17605.544999999998</v>
      </c>
      <c r="R57" s="5">
        <v>3.1253851955176</v>
      </c>
      <c r="S57" s="5" t="s">
        <v>37</v>
      </c>
      <c r="T57" s="2">
        <v>7051.4070000000002</v>
      </c>
      <c r="U57" s="2">
        <v>5.0476722225153203</v>
      </c>
      <c r="V57" s="2" t="s">
        <v>37</v>
      </c>
      <c r="W57" s="5">
        <v>291.334</v>
      </c>
      <c r="X57" s="5">
        <v>17.254613885370699</v>
      </c>
      <c r="Y57" s="5" t="s">
        <v>37</v>
      </c>
      <c r="Z57" s="2">
        <v>1047.222</v>
      </c>
      <c r="AA57" s="2">
        <v>9.5202073317674998</v>
      </c>
      <c r="AB57" s="2" t="s">
        <v>37</v>
      </c>
      <c r="AC57" s="5">
        <v>735.85500000000002</v>
      </c>
      <c r="AD57" s="5">
        <v>15.987356579954801</v>
      </c>
      <c r="AE57" s="5" t="s">
        <v>37</v>
      </c>
      <c r="AF57" s="2">
        <v>59.069000000000003</v>
      </c>
      <c r="AG57" s="2">
        <v>34.318253642032097</v>
      </c>
      <c r="AH57" s="2" t="s">
        <v>37</v>
      </c>
      <c r="AI57" s="5">
        <v>5.0049999999999999</v>
      </c>
      <c r="AJ57" s="5">
        <v>169.967317119759</v>
      </c>
      <c r="AK57" s="5" t="s">
        <v>37</v>
      </c>
      <c r="AL57" s="2">
        <v>721.84400000000005</v>
      </c>
      <c r="AM57" s="2">
        <v>12.4645971171211</v>
      </c>
      <c r="AN57" s="2" t="s">
        <v>37</v>
      </c>
      <c r="AO57" s="5">
        <v>2.0019999999999998</v>
      </c>
      <c r="AP57" s="5">
        <v>210.81851067789199</v>
      </c>
      <c r="AQ57" s="5" t="s">
        <v>37</v>
      </c>
      <c r="AR57" s="2">
        <v>414.476</v>
      </c>
      <c r="AS57" s="2">
        <v>17.9391932143382</v>
      </c>
      <c r="AT57" s="2">
        <v>2.7709672810348002E-2</v>
      </c>
      <c r="AU57" s="5">
        <v>259.298</v>
      </c>
      <c r="AV57" s="5">
        <v>16.325312909472</v>
      </c>
      <c r="AW57" s="5">
        <v>2.0746608493826601E-2</v>
      </c>
      <c r="AX57" s="2">
        <v>36.040999999999997</v>
      </c>
      <c r="AY57" s="2">
        <v>58.857704039856102</v>
      </c>
      <c r="AZ57" s="2">
        <v>7.3229195244994497E-3</v>
      </c>
      <c r="BA57" s="5">
        <v>6.0069999999999997</v>
      </c>
      <c r="BB57" s="5">
        <v>179.17275758443901</v>
      </c>
      <c r="BC57" s="5">
        <v>6.1215023338648004E-3</v>
      </c>
      <c r="BD57" s="2">
        <v>70.081999999999994</v>
      </c>
      <c r="BE57" s="2">
        <v>72.842789613065904</v>
      </c>
      <c r="BF57" s="2">
        <v>8.6021009545916502E-3</v>
      </c>
      <c r="BG57" s="5">
        <v>9.0090000000000003</v>
      </c>
      <c r="BH57" s="5">
        <v>110.492102890195</v>
      </c>
      <c r="BI57" s="5">
        <v>5.4715853690548199E-3</v>
      </c>
    </row>
    <row r="58" spans="1:61" x14ac:dyDescent="0.25">
      <c r="A58" s="1"/>
      <c r="B58" s="1" t="b">
        <v>0</v>
      </c>
      <c r="C58" s="1" t="s">
        <v>75</v>
      </c>
      <c r="D58" s="3">
        <v>43419.629143518498</v>
      </c>
      <c r="E58" s="4" t="s">
        <v>31</v>
      </c>
      <c r="F58" s="5" t="s">
        <v>148</v>
      </c>
      <c r="G58" s="1" t="s">
        <v>70</v>
      </c>
      <c r="H58" s="2">
        <v>2086.4839999999999</v>
      </c>
      <c r="I58" s="2">
        <v>13.5906557938617</v>
      </c>
      <c r="J58" s="2" t="s">
        <v>37</v>
      </c>
      <c r="K58" s="5">
        <v>27036.683000000001</v>
      </c>
      <c r="L58" s="5">
        <v>2.1987507904755801</v>
      </c>
      <c r="M58" s="5" t="s">
        <v>37</v>
      </c>
      <c r="N58" s="2">
        <v>5043530.2120000003</v>
      </c>
      <c r="O58" s="2">
        <v>0.49679468867711002</v>
      </c>
      <c r="P58" s="2" t="s">
        <v>37</v>
      </c>
      <c r="Q58" s="5">
        <v>46290.711000000003</v>
      </c>
      <c r="R58" s="5">
        <v>0.95695482830024503</v>
      </c>
      <c r="S58" s="5" t="s">
        <v>37</v>
      </c>
      <c r="T58" s="2">
        <v>18176.922999999999</v>
      </c>
      <c r="U58" s="2">
        <v>2.7218514772569899</v>
      </c>
      <c r="V58" s="2" t="s">
        <v>37</v>
      </c>
      <c r="W58" s="5">
        <v>3497.32</v>
      </c>
      <c r="X58" s="5">
        <v>6.6152926900996398</v>
      </c>
      <c r="Y58" s="5">
        <v>2.7624283760133799E-2</v>
      </c>
      <c r="Z58" s="2">
        <v>4237.3040000000001</v>
      </c>
      <c r="AA58" s="2">
        <v>4.1970709161744999</v>
      </c>
      <c r="AB58" s="2">
        <v>9.3627292702062395E-2</v>
      </c>
      <c r="AC58" s="5">
        <v>373340.16600000003</v>
      </c>
      <c r="AD58" s="5">
        <v>0.73203982236687004</v>
      </c>
      <c r="AE58" s="5">
        <v>3.0766357916184899</v>
      </c>
      <c r="AF58" s="2">
        <v>3902.886</v>
      </c>
      <c r="AG58" s="2">
        <v>6.2366647595198703</v>
      </c>
      <c r="AH58" s="2">
        <v>2.7885694439876201E-2</v>
      </c>
      <c r="AI58" s="5">
        <v>2265.7359999999999</v>
      </c>
      <c r="AJ58" s="5">
        <v>8.07376234150688</v>
      </c>
      <c r="AK58" s="5">
        <v>2.6838259388499999E-2</v>
      </c>
      <c r="AL58" s="2">
        <v>1077.278</v>
      </c>
      <c r="AM58" s="2">
        <v>17.255840450660202</v>
      </c>
      <c r="AN58" s="2" t="s">
        <v>37</v>
      </c>
      <c r="AO58" s="5">
        <v>3208.0259999999998</v>
      </c>
      <c r="AP58" s="5">
        <v>6.9649621658485401</v>
      </c>
      <c r="AQ58" s="5">
        <v>3.2209714472286599E-2</v>
      </c>
      <c r="AR58" s="2">
        <v>908181.23199999996</v>
      </c>
      <c r="AS58" s="2">
        <v>0.67891277104631798</v>
      </c>
      <c r="AT58" s="2">
        <v>60.716192955005198</v>
      </c>
      <c r="AU58" s="5">
        <v>755210.46100000001</v>
      </c>
      <c r="AV58" s="5">
        <v>0.60327947618690103</v>
      </c>
      <c r="AW58" s="5">
        <v>60.424900172038598</v>
      </c>
      <c r="AX58" s="2">
        <v>211186.12400000001</v>
      </c>
      <c r="AY58" s="2">
        <v>1.2866096927916</v>
      </c>
      <c r="AZ58" s="2">
        <v>42.909436218278103</v>
      </c>
      <c r="BA58" s="5">
        <v>40618.983</v>
      </c>
      <c r="BB58" s="5">
        <v>2.2172469552660399</v>
      </c>
      <c r="BC58" s="5">
        <v>41.393241091012897</v>
      </c>
      <c r="BD58" s="2">
        <v>350463.908</v>
      </c>
      <c r="BE58" s="2">
        <v>0.89219482306598097</v>
      </c>
      <c r="BF58" s="2">
        <v>43.017121622623797</v>
      </c>
      <c r="BG58" s="5">
        <v>66228.558000000005</v>
      </c>
      <c r="BH58" s="5">
        <v>1.57919049761414</v>
      </c>
      <c r="BI58" s="5">
        <v>40.223688418958702</v>
      </c>
    </row>
    <row r="59" spans="1:61" x14ac:dyDescent="0.25">
      <c r="A59" s="1"/>
      <c r="B59" s="1" t="b">
        <v>0</v>
      </c>
      <c r="C59" s="1" t="s">
        <v>104</v>
      </c>
      <c r="D59" s="3">
        <v>43419.632743055598</v>
      </c>
      <c r="E59" s="4" t="s">
        <v>31</v>
      </c>
      <c r="F59" s="5" t="s">
        <v>148</v>
      </c>
      <c r="G59" s="1" t="s">
        <v>40</v>
      </c>
      <c r="H59" s="2">
        <v>1149.336</v>
      </c>
      <c r="I59" s="2">
        <v>10.419231287446401</v>
      </c>
      <c r="J59" s="2" t="s">
        <v>37</v>
      </c>
      <c r="K59" s="5">
        <v>13670.608</v>
      </c>
      <c r="L59" s="5">
        <v>3.1827505779899301</v>
      </c>
      <c r="M59" s="5" t="s">
        <v>37</v>
      </c>
      <c r="N59" s="2">
        <v>5030296.1979999999</v>
      </c>
      <c r="O59" s="2">
        <v>0.583795678425713</v>
      </c>
      <c r="P59" s="2" t="s">
        <v>37</v>
      </c>
      <c r="Q59" s="5">
        <v>17814.947</v>
      </c>
      <c r="R59" s="5">
        <v>5.1484370307160701</v>
      </c>
      <c r="S59" s="5" t="s">
        <v>37</v>
      </c>
      <c r="T59" s="2">
        <v>6997.326</v>
      </c>
      <c r="U59" s="2">
        <v>5.2205688792568798</v>
      </c>
      <c r="V59" s="2" t="s">
        <v>37</v>
      </c>
      <c r="W59" s="5">
        <v>281.32299999999998</v>
      </c>
      <c r="X59" s="5">
        <v>14.3779718717026</v>
      </c>
      <c r="Y59" s="5" t="s">
        <v>37</v>
      </c>
      <c r="Z59" s="2">
        <v>1383.6289999999999</v>
      </c>
      <c r="AA59" s="2">
        <v>9.8384522514611508</v>
      </c>
      <c r="AB59" s="2" t="s">
        <v>37</v>
      </c>
      <c r="AC59" s="5">
        <v>816.95299999999997</v>
      </c>
      <c r="AD59" s="5">
        <v>12.7913905331429</v>
      </c>
      <c r="AE59" s="5" t="s">
        <v>37</v>
      </c>
      <c r="AF59" s="2">
        <v>59.067999999999998</v>
      </c>
      <c r="AG59" s="2">
        <v>31.403678103385701</v>
      </c>
      <c r="AH59" s="2" t="s">
        <v>37</v>
      </c>
      <c r="AI59" s="5">
        <v>2.0019999999999998</v>
      </c>
      <c r="AJ59" s="5">
        <v>210.81851067789199</v>
      </c>
      <c r="AK59" s="5" t="s">
        <v>37</v>
      </c>
      <c r="AL59" s="2">
        <v>713.83100000000002</v>
      </c>
      <c r="AM59" s="2">
        <v>13.074911395857299</v>
      </c>
      <c r="AN59" s="2" t="s">
        <v>37</v>
      </c>
      <c r="AO59" s="5">
        <v>6.0060000000000002</v>
      </c>
      <c r="AP59" s="5">
        <v>179.16128329552299</v>
      </c>
      <c r="AQ59" s="5" t="s">
        <v>37</v>
      </c>
      <c r="AR59" s="2">
        <v>361.41199999999998</v>
      </c>
      <c r="AS59" s="2">
        <v>26.488253406772301</v>
      </c>
      <c r="AT59" s="2">
        <v>2.41620944752736E-2</v>
      </c>
      <c r="AU59" s="5">
        <v>256.29199999999997</v>
      </c>
      <c r="AV59" s="5">
        <v>31.692776467937499</v>
      </c>
      <c r="AW59" s="5">
        <v>2.0506096399123E-2</v>
      </c>
      <c r="AX59" s="2">
        <v>21.021999999999998</v>
      </c>
      <c r="AY59" s="2">
        <v>57.016106082368701</v>
      </c>
      <c r="AZ59" s="2">
        <v>4.2713136218203596E-3</v>
      </c>
      <c r="BA59" s="5">
        <v>1.0009999999999999</v>
      </c>
      <c r="BB59" s="5">
        <v>316.22776601683802</v>
      </c>
      <c r="BC59" s="5">
        <v>1.02008054539681E-3</v>
      </c>
      <c r="BD59" s="2">
        <v>50.058</v>
      </c>
      <c r="BE59" s="2">
        <v>43.2083088053935</v>
      </c>
      <c r="BF59" s="2">
        <v>6.1442876856389501E-3</v>
      </c>
      <c r="BG59" s="5">
        <v>1.0009999999999999</v>
      </c>
      <c r="BH59" s="5">
        <v>316.22776601683802</v>
      </c>
      <c r="BI59" s="5">
        <v>6.0795392989497997E-4</v>
      </c>
    </row>
    <row r="60" spans="1:61" x14ac:dyDescent="0.25">
      <c r="A60" s="1"/>
      <c r="B60" s="1" t="b">
        <v>0</v>
      </c>
      <c r="C60" s="1" t="s">
        <v>110</v>
      </c>
      <c r="D60" s="3">
        <v>43419.636331018497</v>
      </c>
      <c r="E60" s="4" t="s">
        <v>31</v>
      </c>
      <c r="F60" s="5" t="s">
        <v>148</v>
      </c>
      <c r="G60" s="1" t="s">
        <v>111</v>
      </c>
      <c r="H60" s="2">
        <v>12302.163</v>
      </c>
      <c r="I60" s="2">
        <v>5.96268463856509</v>
      </c>
      <c r="J60" s="2">
        <v>32.6090482591663</v>
      </c>
      <c r="K60" s="5">
        <v>119879.33900000001</v>
      </c>
      <c r="L60" s="5">
        <v>1.06161885852685</v>
      </c>
      <c r="M60" s="5">
        <v>16.299627764152</v>
      </c>
      <c r="N60" s="2">
        <v>5232466.5949999997</v>
      </c>
      <c r="O60" s="2">
        <v>0.46835957199482198</v>
      </c>
      <c r="P60" s="2">
        <v>0.67425034550929897</v>
      </c>
      <c r="Q60" s="5">
        <v>149268.16500000001</v>
      </c>
      <c r="R60" s="5">
        <v>1.0544481806093</v>
      </c>
      <c r="S60" s="5">
        <v>2.01738044649688E-2</v>
      </c>
      <c r="T60" s="2">
        <v>57209.648999999998</v>
      </c>
      <c r="U60" s="2">
        <v>1.9141850809116401</v>
      </c>
      <c r="V60" s="2">
        <v>6.6820207236771498E-2</v>
      </c>
      <c r="W60" s="5">
        <v>24211.88</v>
      </c>
      <c r="X60" s="5">
        <v>2.99757449105295</v>
      </c>
      <c r="Y60" s="5">
        <v>0.219277542228353</v>
      </c>
      <c r="Z60" s="2">
        <v>9635.5609999999997</v>
      </c>
      <c r="AA60" s="2">
        <v>3.3931044286094401</v>
      </c>
      <c r="AB60" s="2">
        <v>0.30860499556212301</v>
      </c>
      <c r="AC60" s="5">
        <v>10980739.165999999</v>
      </c>
      <c r="AD60" s="5">
        <v>0.75870440101796799</v>
      </c>
      <c r="AE60" s="5">
        <v>91.455889232828298</v>
      </c>
      <c r="AF60" s="2">
        <v>29024.145</v>
      </c>
      <c r="AG60" s="2">
        <v>2.1400478303910599</v>
      </c>
      <c r="AH60" s="2">
        <v>0.219411007846956</v>
      </c>
      <c r="AI60" s="5">
        <v>17444.087</v>
      </c>
      <c r="AJ60" s="5">
        <v>3.30340657245043</v>
      </c>
      <c r="AK60" s="5">
        <v>0.20742779961975999</v>
      </c>
      <c r="AL60" s="2">
        <v>1386.6579999999999</v>
      </c>
      <c r="AM60" s="2">
        <v>11.015775027215399</v>
      </c>
      <c r="AN60" s="2" t="s">
        <v>37</v>
      </c>
      <c r="AO60" s="5">
        <v>9471.6749999999993</v>
      </c>
      <c r="AP60" s="5">
        <v>2.93894164535328</v>
      </c>
      <c r="AQ60" s="5">
        <v>9.5653319208967899E-2</v>
      </c>
      <c r="AR60" s="2">
        <v>924264.50199999998</v>
      </c>
      <c r="AS60" s="2">
        <v>0.76016545793855295</v>
      </c>
      <c r="AT60" s="2">
        <v>61.791435307808499</v>
      </c>
      <c r="AU60" s="5">
        <v>769263.00100000005</v>
      </c>
      <c r="AV60" s="5">
        <v>1.03036950620253</v>
      </c>
      <c r="AW60" s="5">
        <v>61.5492534093326</v>
      </c>
      <c r="AX60" s="2">
        <v>213150.38500000001</v>
      </c>
      <c r="AY60" s="2">
        <v>1.00672097475064</v>
      </c>
      <c r="AZ60" s="2">
        <v>43.308540716713601</v>
      </c>
      <c r="BA60" s="5">
        <v>40634.017999999996</v>
      </c>
      <c r="BB60" s="5">
        <v>2.6821199077354398</v>
      </c>
      <c r="BC60" s="5">
        <v>41.4085626804236</v>
      </c>
      <c r="BD60" s="2">
        <v>355737.14500000002</v>
      </c>
      <c r="BE60" s="2">
        <v>0.73333571835954903</v>
      </c>
      <c r="BF60" s="2">
        <v>43.664376510205301</v>
      </c>
      <c r="BG60" s="5">
        <v>67912.653999999995</v>
      </c>
      <c r="BH60" s="5">
        <v>1.37773054115728</v>
      </c>
      <c r="BI60" s="5">
        <v>41.246518370527497</v>
      </c>
    </row>
    <row r="61" spans="1:61" x14ac:dyDescent="0.25">
      <c r="A61" s="1"/>
      <c r="B61" s="1" t="b">
        <v>0</v>
      </c>
      <c r="C61" s="1" t="s">
        <v>14</v>
      </c>
      <c r="D61" s="3">
        <v>43419.639895833301</v>
      </c>
      <c r="E61" s="4" t="s">
        <v>31</v>
      </c>
      <c r="F61" s="5" t="s">
        <v>148</v>
      </c>
      <c r="G61" s="1" t="s">
        <v>40</v>
      </c>
      <c r="H61" s="2">
        <v>1128.319</v>
      </c>
      <c r="I61" s="2">
        <v>9.5209343050205302</v>
      </c>
      <c r="J61" s="2" t="s">
        <v>37</v>
      </c>
      <c r="K61" s="5">
        <v>14159.544</v>
      </c>
      <c r="L61" s="5">
        <v>4.1382764470743103</v>
      </c>
      <c r="M61" s="5" t="s">
        <v>37</v>
      </c>
      <c r="N61" s="2">
        <v>4991553.659</v>
      </c>
      <c r="O61" s="2">
        <v>0.58763831497635599</v>
      </c>
      <c r="P61" s="2" t="s">
        <v>37</v>
      </c>
      <c r="Q61" s="5">
        <v>17472.222000000002</v>
      </c>
      <c r="R61" s="5">
        <v>3.0565311093060501</v>
      </c>
      <c r="S61" s="5" t="s">
        <v>37</v>
      </c>
      <c r="T61" s="2">
        <v>7234.7020000000002</v>
      </c>
      <c r="U61" s="2">
        <v>3.6415526228858699</v>
      </c>
      <c r="V61" s="2" t="s">
        <v>37</v>
      </c>
      <c r="W61" s="5">
        <v>271.30900000000003</v>
      </c>
      <c r="X61" s="5">
        <v>15.506733517767101</v>
      </c>
      <c r="Y61" s="5" t="s">
        <v>37</v>
      </c>
      <c r="Z61" s="2">
        <v>1207.413</v>
      </c>
      <c r="AA61" s="2">
        <v>8.4583439739808792</v>
      </c>
      <c r="AB61" s="2" t="s">
        <v>37</v>
      </c>
      <c r="AC61" s="5">
        <v>2079.4969999999998</v>
      </c>
      <c r="AD61" s="5">
        <v>19.8210994864456</v>
      </c>
      <c r="AE61" s="5" t="s">
        <v>37</v>
      </c>
      <c r="AF61" s="2">
        <v>63.070999999999998</v>
      </c>
      <c r="AG61" s="2">
        <v>51.327467879234497</v>
      </c>
      <c r="AH61" s="2" t="s">
        <v>37</v>
      </c>
      <c r="AI61" s="5">
        <v>6.0060000000000002</v>
      </c>
      <c r="AJ61" s="5">
        <v>116.53431646335</v>
      </c>
      <c r="AK61" s="5" t="s">
        <v>37</v>
      </c>
      <c r="AL61" s="2">
        <v>684.79399999999998</v>
      </c>
      <c r="AM61" s="2">
        <v>14.31166798127</v>
      </c>
      <c r="AN61" s="2" t="s">
        <v>37</v>
      </c>
      <c r="AO61" s="5">
        <v>4.0039999999999996</v>
      </c>
      <c r="AP61" s="5">
        <v>241.52294576982399</v>
      </c>
      <c r="AQ61" s="5" t="s">
        <v>37</v>
      </c>
      <c r="AR61" s="2">
        <v>408.47399999999999</v>
      </c>
      <c r="AS61" s="2">
        <v>24.9633197463206</v>
      </c>
      <c r="AT61" s="2">
        <v>2.7308410840516901E-2</v>
      </c>
      <c r="AU61" s="5">
        <v>234.268</v>
      </c>
      <c r="AV61" s="5">
        <v>27.342328757619899</v>
      </c>
      <c r="AW61" s="5">
        <v>1.8743941251501198E-2</v>
      </c>
      <c r="AX61" s="2">
        <v>28.03</v>
      </c>
      <c r="AY61" s="2">
        <v>83.848498465602901</v>
      </c>
      <c r="AZ61" s="2">
        <v>5.6952202844460396E-3</v>
      </c>
      <c r="BA61" s="5">
        <v>6.0060000000000002</v>
      </c>
      <c r="BB61" s="5">
        <v>140.54567378526099</v>
      </c>
      <c r="BC61" s="5">
        <v>6.1204832723808899E-3</v>
      </c>
      <c r="BD61" s="2">
        <v>44.05</v>
      </c>
      <c r="BE61" s="2">
        <v>62.655931902726401</v>
      </c>
      <c r="BF61" s="2">
        <v>5.4068455102560097E-3</v>
      </c>
      <c r="BG61" s="5">
        <v>2.0019999999999998</v>
      </c>
      <c r="BH61" s="5">
        <v>316.22776601683802</v>
      </c>
      <c r="BI61" s="5">
        <v>1.2159078597899599E-3</v>
      </c>
    </row>
    <row r="62" spans="1:61" x14ac:dyDescent="0.25">
      <c r="A62" s="1"/>
      <c r="B62" s="1" t="b">
        <v>0</v>
      </c>
      <c r="C62" s="1" t="s">
        <v>7</v>
      </c>
      <c r="D62" s="3">
        <v>43419.643495370401</v>
      </c>
      <c r="E62" s="4" t="s">
        <v>31</v>
      </c>
      <c r="F62" s="5" t="s">
        <v>148</v>
      </c>
      <c r="G62" s="1" t="s">
        <v>34</v>
      </c>
      <c r="H62" s="2">
        <v>21004.037</v>
      </c>
      <c r="I62" s="2">
        <v>2.1883103628537901</v>
      </c>
      <c r="J62" s="2">
        <v>69.339834090982606</v>
      </c>
      <c r="K62" s="5">
        <v>203774.66099999999</v>
      </c>
      <c r="L62" s="5">
        <v>1.1017084927695</v>
      </c>
      <c r="M62" s="5">
        <v>43.168886262790899</v>
      </c>
      <c r="N62" s="2">
        <v>5077519.1069999998</v>
      </c>
      <c r="O62" s="2">
        <v>0.343389853814702</v>
      </c>
      <c r="P62" s="2" t="s">
        <v>37</v>
      </c>
      <c r="Q62" s="5">
        <v>39390.500999999997</v>
      </c>
      <c r="R62" s="5">
        <v>0.96484221886525301</v>
      </c>
      <c r="S62" s="5" t="s">
        <v>37</v>
      </c>
      <c r="T62" s="2">
        <v>15094.512000000001</v>
      </c>
      <c r="U62" s="2">
        <v>4.6831109361479104</v>
      </c>
      <c r="V62" s="2" t="s">
        <v>37</v>
      </c>
      <c r="W62" s="5">
        <v>578.66499999999996</v>
      </c>
      <c r="X62" s="5">
        <v>8.3893107088389307</v>
      </c>
      <c r="Y62" s="5">
        <v>6.2058485971972399E-4</v>
      </c>
      <c r="Z62" s="2">
        <v>3685.5619999999999</v>
      </c>
      <c r="AA62" s="2">
        <v>5.8530824908876999</v>
      </c>
      <c r="AB62" s="2">
        <v>7.1654973167920993E-2</v>
      </c>
      <c r="AC62" s="5">
        <v>20754678.134</v>
      </c>
      <c r="AD62" s="5">
        <v>0.53272970055982405</v>
      </c>
      <c r="AE62" s="5">
        <v>172.89087901418699</v>
      </c>
      <c r="AF62" s="2">
        <v>490.57299999999998</v>
      </c>
      <c r="AG62" s="2">
        <v>16.2127495830693</v>
      </c>
      <c r="AH62" s="2">
        <v>1.8701067351336201E-3</v>
      </c>
      <c r="AI62" s="5">
        <v>198.227</v>
      </c>
      <c r="AJ62" s="5">
        <v>32.628396869524003</v>
      </c>
      <c r="AK62" s="5">
        <v>2.23937511352234E-3</v>
      </c>
      <c r="AL62" s="2">
        <v>5840.7669999999998</v>
      </c>
      <c r="AM62" s="2">
        <v>5.9055335772101598</v>
      </c>
      <c r="AN62" s="2">
        <v>6.33064360287207E-2</v>
      </c>
      <c r="AO62" s="5">
        <v>316.36700000000002</v>
      </c>
      <c r="AP62" s="5">
        <v>19.462779817253899</v>
      </c>
      <c r="AQ62" s="5">
        <v>2.9205140989470801E-3</v>
      </c>
      <c r="AR62" s="2">
        <v>919289.44700000004</v>
      </c>
      <c r="AS62" s="2">
        <v>0.655746899018809</v>
      </c>
      <c r="AT62" s="2">
        <v>61.458829448208697</v>
      </c>
      <c r="AU62" s="5">
        <v>766238.54200000002</v>
      </c>
      <c r="AV62" s="5">
        <v>1.1964201011381099</v>
      </c>
      <c r="AW62" s="5">
        <v>61.3072643975445</v>
      </c>
      <c r="AX62" s="2">
        <v>211155.08300000001</v>
      </c>
      <c r="AY62" s="2">
        <v>0.930157490389946</v>
      </c>
      <c r="AZ62" s="2">
        <v>42.903129213895397</v>
      </c>
      <c r="BA62" s="5">
        <v>39510.084999999999</v>
      </c>
      <c r="BB62" s="5">
        <v>2.7291340433956401</v>
      </c>
      <c r="BC62" s="5">
        <v>40.263205849624903</v>
      </c>
      <c r="BD62" s="2">
        <v>348860.78899999999</v>
      </c>
      <c r="BE62" s="2">
        <v>0.73466682863261001</v>
      </c>
      <c r="BF62" s="2">
        <v>42.820349391805202</v>
      </c>
      <c r="BG62" s="5">
        <v>66715.266000000003</v>
      </c>
      <c r="BH62" s="5">
        <v>2.1144267686796798</v>
      </c>
      <c r="BI62" s="5">
        <v>40.519288859829103</v>
      </c>
    </row>
    <row r="63" spans="1:61" x14ac:dyDescent="0.25">
      <c r="A63" s="1"/>
      <c r="B63" s="1" t="b">
        <v>0</v>
      </c>
      <c r="C63" s="1" t="s">
        <v>12</v>
      </c>
      <c r="D63" s="3">
        <v>43419.647083333301</v>
      </c>
      <c r="E63" s="4" t="s">
        <v>31</v>
      </c>
      <c r="F63" s="5" t="s">
        <v>148</v>
      </c>
      <c r="G63" s="1" t="s">
        <v>40</v>
      </c>
      <c r="H63" s="2">
        <v>1128.317</v>
      </c>
      <c r="I63" s="2">
        <v>11.2643080371273</v>
      </c>
      <c r="J63" s="2" t="s">
        <v>37</v>
      </c>
      <c r="K63" s="5">
        <v>13746.869000000001</v>
      </c>
      <c r="L63" s="5">
        <v>2.8839049802361898</v>
      </c>
      <c r="M63" s="5" t="s">
        <v>37</v>
      </c>
      <c r="N63" s="2">
        <v>5031914.2980000004</v>
      </c>
      <c r="O63" s="2">
        <v>0.73021743345591195</v>
      </c>
      <c r="P63" s="2" t="s">
        <v>37</v>
      </c>
      <c r="Q63" s="5">
        <v>17990.330999999998</v>
      </c>
      <c r="R63" s="5">
        <v>2.0649066212446798</v>
      </c>
      <c r="S63" s="5" t="s">
        <v>37</v>
      </c>
      <c r="T63" s="2">
        <v>7278.7420000000002</v>
      </c>
      <c r="U63" s="2">
        <v>3.9176136368480599</v>
      </c>
      <c r="V63" s="2" t="s">
        <v>37</v>
      </c>
      <c r="W63" s="5">
        <v>258.29300000000001</v>
      </c>
      <c r="X63" s="5">
        <v>26.529414310288601</v>
      </c>
      <c r="Y63" s="5" t="s">
        <v>37</v>
      </c>
      <c r="Z63" s="2">
        <v>993.15200000000004</v>
      </c>
      <c r="AA63" s="2">
        <v>12.1700881507743</v>
      </c>
      <c r="AB63" s="2" t="s">
        <v>37</v>
      </c>
      <c r="AC63" s="5">
        <v>2936.6280000000002</v>
      </c>
      <c r="AD63" s="5">
        <v>27.804062236439101</v>
      </c>
      <c r="AE63" s="5" t="s">
        <v>37</v>
      </c>
      <c r="AF63" s="2">
        <v>62.070999999999998</v>
      </c>
      <c r="AG63" s="2">
        <v>40.094063369952302</v>
      </c>
      <c r="AH63" s="2" t="s">
        <v>37</v>
      </c>
      <c r="AI63" s="5">
        <v>1.0009999999999999</v>
      </c>
      <c r="AJ63" s="5">
        <v>316.22776601683802</v>
      </c>
      <c r="AK63" s="5" t="s">
        <v>37</v>
      </c>
      <c r="AL63" s="2">
        <v>631.73400000000004</v>
      </c>
      <c r="AM63" s="2">
        <v>12.1946793824323</v>
      </c>
      <c r="AN63" s="2" t="s">
        <v>37</v>
      </c>
      <c r="AO63" s="5">
        <v>8.0079999999999991</v>
      </c>
      <c r="AP63" s="5">
        <v>114.867072934085</v>
      </c>
      <c r="AQ63" s="5" t="s">
        <v>37</v>
      </c>
      <c r="AR63" s="2">
        <v>363.41800000000001</v>
      </c>
      <c r="AS63" s="2">
        <v>28.9518417539342</v>
      </c>
      <c r="AT63" s="2">
        <v>2.4296205023671E-2</v>
      </c>
      <c r="AU63" s="5">
        <v>217.24600000000001</v>
      </c>
      <c r="AV63" s="5">
        <v>22.2653329688182</v>
      </c>
      <c r="AW63" s="5">
        <v>1.7381999509637001E-2</v>
      </c>
      <c r="AX63" s="2">
        <v>28.030999999999999</v>
      </c>
      <c r="AY63" s="2">
        <v>90.354596149246504</v>
      </c>
      <c r="AZ63" s="2">
        <v>5.6954234674743802E-3</v>
      </c>
      <c r="BA63" s="5">
        <v>3.0030000000000001</v>
      </c>
      <c r="BB63" s="5">
        <v>224.98285257018401</v>
      </c>
      <c r="BC63" s="5">
        <v>3.0602416361904402E-3</v>
      </c>
      <c r="BD63" s="2">
        <v>43.048999999999999</v>
      </c>
      <c r="BE63" s="2">
        <v>78.332134394532304</v>
      </c>
      <c r="BF63" s="2">
        <v>5.2839793954826599E-3</v>
      </c>
      <c r="BG63" s="5">
        <v>4.0039999999999996</v>
      </c>
      <c r="BH63" s="5">
        <v>129.09944487358101</v>
      </c>
      <c r="BI63" s="5">
        <v>2.4318157195799199E-3</v>
      </c>
    </row>
    <row r="64" spans="1:61" x14ac:dyDescent="0.25">
      <c r="A64" s="1"/>
      <c r="B64" s="1" t="b">
        <v>0</v>
      </c>
      <c r="C64" s="1" t="s">
        <v>172</v>
      </c>
      <c r="D64" s="3">
        <v>43419.6506828704</v>
      </c>
      <c r="E64" s="4" t="s">
        <v>31</v>
      </c>
      <c r="F64" s="5" t="s">
        <v>148</v>
      </c>
      <c r="G64" s="1" t="s">
        <v>58</v>
      </c>
      <c r="H64" s="2">
        <v>11122.03</v>
      </c>
      <c r="I64" s="2">
        <v>4.4265285860667802</v>
      </c>
      <c r="J64" s="2">
        <v>27.627683041046801</v>
      </c>
      <c r="K64" s="5">
        <v>108728.70600000001</v>
      </c>
      <c r="L64" s="5">
        <v>1.3740142937452899</v>
      </c>
      <c r="M64" s="5">
        <v>12.728400747460199</v>
      </c>
      <c r="N64" s="2">
        <v>5142666.2970000003</v>
      </c>
      <c r="O64" s="2">
        <v>0.39709297312959901</v>
      </c>
      <c r="P64" s="2" t="s">
        <v>37</v>
      </c>
      <c r="Q64" s="5">
        <v>46183.038</v>
      </c>
      <c r="R64" s="5">
        <v>2.14872859691175</v>
      </c>
      <c r="S64" s="5" t="s">
        <v>37</v>
      </c>
      <c r="T64" s="2">
        <v>17616.556</v>
      </c>
      <c r="U64" s="2">
        <v>2.4463014611251501</v>
      </c>
      <c r="V64" s="2" t="s">
        <v>37</v>
      </c>
      <c r="W64" s="5">
        <v>2217.6509999999998</v>
      </c>
      <c r="X64" s="5">
        <v>9.0931011215478197</v>
      </c>
      <c r="Y64" s="5">
        <v>1.57846533933402E-2</v>
      </c>
      <c r="Z64" s="2">
        <v>3873.8110000000001</v>
      </c>
      <c r="AA64" s="2">
        <v>6.5104047767584099</v>
      </c>
      <c r="AB64" s="2">
        <v>7.9151714724631506E-2</v>
      </c>
      <c r="AC64" s="5">
        <v>10483857.268999999</v>
      </c>
      <c r="AD64" s="5">
        <v>0.40037357976314603</v>
      </c>
      <c r="AE64" s="5">
        <v>87.315943982789904</v>
      </c>
      <c r="AF64" s="2">
        <v>2549.0929999999998</v>
      </c>
      <c r="AG64" s="2">
        <v>9.5358360722989897</v>
      </c>
      <c r="AH64" s="2">
        <v>1.7564331620707301E-2</v>
      </c>
      <c r="AI64" s="5">
        <v>1478.752</v>
      </c>
      <c r="AJ64" s="5">
        <v>10.753285109299901</v>
      </c>
      <c r="AK64" s="5">
        <v>1.7474852340569901E-2</v>
      </c>
      <c r="AL64" s="2">
        <v>1079.27</v>
      </c>
      <c r="AM64" s="2">
        <v>11.1046676582522</v>
      </c>
      <c r="AN64" s="2" t="s">
        <v>37</v>
      </c>
      <c r="AO64" s="5">
        <v>857.00199999999995</v>
      </c>
      <c r="AP64" s="5">
        <v>17.347908390559599</v>
      </c>
      <c r="AQ64" s="5">
        <v>8.3965286787576199E-3</v>
      </c>
      <c r="AR64" s="2">
        <v>915303.125</v>
      </c>
      <c r="AS64" s="2">
        <v>0.498527601813399</v>
      </c>
      <c r="AT64" s="2">
        <v>61.192325046659001</v>
      </c>
      <c r="AU64" s="5">
        <v>763616.97699999996</v>
      </c>
      <c r="AV64" s="5">
        <v>0.66155778974368595</v>
      </c>
      <c r="AW64" s="5">
        <v>61.0975112074075</v>
      </c>
      <c r="AX64" s="2">
        <v>207332.36300000001</v>
      </c>
      <c r="AY64" s="2">
        <v>0.74833270498938598</v>
      </c>
      <c r="AZ64" s="2">
        <v>42.126417387789097</v>
      </c>
      <c r="BA64" s="5">
        <v>38943.127</v>
      </c>
      <c r="BB64" s="5">
        <v>2.07153228686653</v>
      </c>
      <c r="BC64" s="5">
        <v>39.6854407888286</v>
      </c>
      <c r="BD64" s="2">
        <v>344630.897</v>
      </c>
      <c r="BE64" s="2">
        <v>0.79097664877506202</v>
      </c>
      <c r="BF64" s="2">
        <v>42.301158187059102</v>
      </c>
      <c r="BG64" s="5">
        <v>65871.619000000006</v>
      </c>
      <c r="BH64" s="5">
        <v>1.44358750716244</v>
      </c>
      <c r="BI64" s="5">
        <v>40.006902736858002</v>
      </c>
    </row>
    <row r="65" spans="1:61" x14ac:dyDescent="0.25">
      <c r="A65" s="1"/>
      <c r="B65" s="1" t="b">
        <v>0</v>
      </c>
      <c r="C65" s="1" t="s">
        <v>84</v>
      </c>
      <c r="D65" s="3">
        <v>43419.654259259303</v>
      </c>
      <c r="E65" s="4" t="s">
        <v>31</v>
      </c>
      <c r="F65" s="5" t="s">
        <v>148</v>
      </c>
      <c r="G65" s="1" t="s">
        <v>40</v>
      </c>
      <c r="H65" s="2">
        <v>1106.2929999999999</v>
      </c>
      <c r="I65" s="2">
        <v>8.5142123900880708</v>
      </c>
      <c r="J65" s="2" t="s">
        <v>37</v>
      </c>
      <c r="K65" s="5">
        <v>13925.584999999999</v>
      </c>
      <c r="L65" s="5">
        <v>3.5738457720391699</v>
      </c>
      <c r="M65" s="5" t="s">
        <v>37</v>
      </c>
      <c r="N65" s="2">
        <v>5049574.4740000004</v>
      </c>
      <c r="O65" s="2">
        <v>0.63771080013554404</v>
      </c>
      <c r="P65" s="2" t="s">
        <v>37</v>
      </c>
      <c r="Q65" s="5">
        <v>17766.809000000001</v>
      </c>
      <c r="R65" s="5">
        <v>1.81178229523106</v>
      </c>
      <c r="S65" s="5" t="s">
        <v>37</v>
      </c>
      <c r="T65" s="2">
        <v>7068.4110000000001</v>
      </c>
      <c r="U65" s="2">
        <v>4.4265468313129999</v>
      </c>
      <c r="V65" s="2" t="s">
        <v>37</v>
      </c>
      <c r="W65" s="5">
        <v>277.31900000000002</v>
      </c>
      <c r="X65" s="5">
        <v>22.9632008574427</v>
      </c>
      <c r="Y65" s="5" t="s">
        <v>37</v>
      </c>
      <c r="Z65" s="2">
        <v>990.15499999999997</v>
      </c>
      <c r="AA65" s="2">
        <v>11.7963307483384</v>
      </c>
      <c r="AB65" s="2" t="s">
        <v>37</v>
      </c>
      <c r="AC65" s="5">
        <v>1883.251</v>
      </c>
      <c r="AD65" s="5">
        <v>26.973621890304901</v>
      </c>
      <c r="AE65" s="5" t="s">
        <v>37</v>
      </c>
      <c r="AF65" s="2">
        <v>54.063000000000002</v>
      </c>
      <c r="AG65" s="2">
        <v>30.489497947669999</v>
      </c>
      <c r="AH65" s="2" t="s">
        <v>37</v>
      </c>
      <c r="AI65" s="5">
        <v>8.0079999999999991</v>
      </c>
      <c r="AJ65" s="5">
        <v>141.91155304938701</v>
      </c>
      <c r="AK65" s="5" t="s">
        <v>37</v>
      </c>
      <c r="AL65" s="2">
        <v>697.81700000000001</v>
      </c>
      <c r="AM65" s="2">
        <v>10.6319311283742</v>
      </c>
      <c r="AN65" s="2" t="s">
        <v>37</v>
      </c>
      <c r="AO65" s="5">
        <v>5.0049999999999999</v>
      </c>
      <c r="AP65" s="5">
        <v>216.02468994692899</v>
      </c>
      <c r="AQ65" s="5" t="s">
        <v>37</v>
      </c>
      <c r="AR65" s="2">
        <v>404.46600000000001</v>
      </c>
      <c r="AS65" s="2">
        <v>28.7061467055529</v>
      </c>
      <c r="AT65" s="2">
        <v>2.7040457162562401E-2</v>
      </c>
      <c r="AU65" s="5">
        <v>217.24799999999999</v>
      </c>
      <c r="AV65" s="5">
        <v>41.222845277718903</v>
      </c>
      <c r="AW65" s="5">
        <v>1.7382159530990701E-2</v>
      </c>
      <c r="AX65" s="2">
        <v>31.036000000000001</v>
      </c>
      <c r="AY65" s="2">
        <v>101.382697064609</v>
      </c>
      <c r="AZ65" s="2">
        <v>6.30598846764421E-3</v>
      </c>
      <c r="BA65" s="5">
        <v>6.0060000000000002</v>
      </c>
      <c r="BB65" s="5">
        <v>116.53431646335</v>
      </c>
      <c r="BC65" s="5">
        <v>6.1204832723808899E-3</v>
      </c>
      <c r="BD65" s="2">
        <v>54.061</v>
      </c>
      <c r="BE65" s="2">
        <v>51.793084303290797</v>
      </c>
      <c r="BF65" s="2">
        <v>6.6356294013609598E-3</v>
      </c>
      <c r="BG65" s="5">
        <v>11.012</v>
      </c>
      <c r="BH65" s="5">
        <v>157.17579290184</v>
      </c>
      <c r="BI65" s="5">
        <v>6.6881005754280904E-3</v>
      </c>
    </row>
    <row r="66" spans="1:61" x14ac:dyDescent="0.25">
      <c r="A66" s="1"/>
      <c r="B66" s="1" t="b">
        <v>0</v>
      </c>
      <c r="C66" s="1" t="s">
        <v>43</v>
      </c>
      <c r="D66" s="3">
        <v>43419.657847222203</v>
      </c>
      <c r="E66" s="4" t="s">
        <v>31</v>
      </c>
      <c r="F66" s="5" t="s">
        <v>148</v>
      </c>
      <c r="G66" s="1" t="s">
        <v>95</v>
      </c>
      <c r="H66" s="2">
        <v>5436.0140000000001</v>
      </c>
      <c r="I66" s="2">
        <v>3.5741150422360199</v>
      </c>
      <c r="J66" s="2">
        <v>3.62689471289114</v>
      </c>
      <c r="K66" s="5">
        <v>53735.442999999999</v>
      </c>
      <c r="L66" s="5">
        <v>2.08492742119186</v>
      </c>
      <c r="M66" s="5" t="s">
        <v>37</v>
      </c>
      <c r="N66" s="2">
        <v>5055367.642</v>
      </c>
      <c r="O66" s="2">
        <v>0.62035703250903396</v>
      </c>
      <c r="P66" s="2" t="s">
        <v>37</v>
      </c>
      <c r="Q66" s="5">
        <v>38875.962</v>
      </c>
      <c r="R66" s="5">
        <v>1.2354247748146401</v>
      </c>
      <c r="S66" s="5" t="s">
        <v>37</v>
      </c>
      <c r="T66" s="2">
        <v>15094.513000000001</v>
      </c>
      <c r="U66" s="2">
        <v>2.9311857247641</v>
      </c>
      <c r="V66" s="2" t="s">
        <v>37</v>
      </c>
      <c r="W66" s="5">
        <v>2681.2550000000001</v>
      </c>
      <c r="X66" s="5">
        <v>12.149754019875999</v>
      </c>
      <c r="Y66" s="5">
        <v>2.0073965705013699E-2</v>
      </c>
      <c r="Z66" s="2">
        <v>3882.835</v>
      </c>
      <c r="AA66" s="2">
        <v>7.1980490800849397</v>
      </c>
      <c r="AB66" s="2">
        <v>7.9511082348405093E-2</v>
      </c>
      <c r="AC66" s="5">
        <v>4410859.2350000003</v>
      </c>
      <c r="AD66" s="5">
        <v>0.78771419469022297</v>
      </c>
      <c r="AE66" s="5">
        <v>36.716637555752101</v>
      </c>
      <c r="AF66" s="2">
        <v>3019.703</v>
      </c>
      <c r="AG66" s="2">
        <v>6.3019581759983998</v>
      </c>
      <c r="AH66" s="2">
        <v>2.1152277899295802E-2</v>
      </c>
      <c r="AI66" s="5">
        <v>1676.001</v>
      </c>
      <c r="AJ66" s="5">
        <v>5.64076401315151</v>
      </c>
      <c r="AK66" s="5">
        <v>1.9821688714367999E-2</v>
      </c>
      <c r="AL66" s="2">
        <v>1081.2750000000001</v>
      </c>
      <c r="AM66" s="2">
        <v>11.937997515135001</v>
      </c>
      <c r="AN66" s="2" t="s">
        <v>37</v>
      </c>
      <c r="AO66" s="5">
        <v>1011.202</v>
      </c>
      <c r="AP66" s="5">
        <v>14.537053722783799</v>
      </c>
      <c r="AQ66" s="5">
        <v>9.9583984212026893E-3</v>
      </c>
      <c r="AR66" s="2">
        <v>911604.027</v>
      </c>
      <c r="AS66" s="2">
        <v>0.62707339632894898</v>
      </c>
      <c r="AT66" s="2">
        <v>60.945022922354099</v>
      </c>
      <c r="AU66" s="5">
        <v>757718.45200000005</v>
      </c>
      <c r="AV66" s="5">
        <v>0.51213052156004502</v>
      </c>
      <c r="AW66" s="5">
        <v>60.625566229559503</v>
      </c>
      <c r="AX66" s="2">
        <v>207648.06099999999</v>
      </c>
      <c r="AY66" s="2">
        <v>1.2223451976103501</v>
      </c>
      <c r="AZ66" s="2">
        <v>42.190561863470897</v>
      </c>
      <c r="BA66" s="5">
        <v>39027.425999999999</v>
      </c>
      <c r="BB66" s="5">
        <v>2.0580125895539698</v>
      </c>
      <c r="BC66" s="5">
        <v>39.771346652860998</v>
      </c>
      <c r="BD66" s="2">
        <v>343106.103</v>
      </c>
      <c r="BE66" s="2">
        <v>0.41945364757183701</v>
      </c>
      <c r="BF66" s="2">
        <v>42.113999830805597</v>
      </c>
      <c r="BG66" s="5">
        <v>64896.311999999998</v>
      </c>
      <c r="BH66" s="5">
        <v>1.90954545210746</v>
      </c>
      <c r="BI66" s="5">
        <v>39.414553362728</v>
      </c>
    </row>
    <row r="67" spans="1:61" x14ac:dyDescent="0.25">
      <c r="A67" s="1"/>
      <c r="B67" s="1" t="b">
        <v>0</v>
      </c>
      <c r="C67" s="1" t="s">
        <v>93</v>
      </c>
      <c r="D67" s="3">
        <v>43419.661435185197</v>
      </c>
      <c r="E67" s="4" t="s">
        <v>31</v>
      </c>
      <c r="F67" s="5" t="s">
        <v>148</v>
      </c>
      <c r="G67" s="1" t="s">
        <v>40</v>
      </c>
      <c r="H67" s="2">
        <v>1071.249</v>
      </c>
      <c r="I67" s="2">
        <v>11.015144295252901</v>
      </c>
      <c r="J67" s="2" t="s">
        <v>37</v>
      </c>
      <c r="K67" s="5">
        <v>13657.629000000001</v>
      </c>
      <c r="L67" s="5">
        <v>4.3420387351934897</v>
      </c>
      <c r="M67" s="5" t="s">
        <v>37</v>
      </c>
      <c r="N67" s="2">
        <v>5002277.4460000005</v>
      </c>
      <c r="O67" s="2">
        <v>0.42179670146082898</v>
      </c>
      <c r="P67" s="2" t="s">
        <v>37</v>
      </c>
      <c r="Q67" s="5">
        <v>17992.350999999999</v>
      </c>
      <c r="R67" s="5">
        <v>1.8421579917169499</v>
      </c>
      <c r="S67" s="5" t="s">
        <v>37</v>
      </c>
      <c r="T67" s="2">
        <v>7205.5940000000001</v>
      </c>
      <c r="U67" s="2">
        <v>5.0933758611360096</v>
      </c>
      <c r="V67" s="2" t="s">
        <v>37</v>
      </c>
      <c r="W67" s="5">
        <v>289.334</v>
      </c>
      <c r="X67" s="5">
        <v>31.691879808839602</v>
      </c>
      <c r="Y67" s="5" t="s">
        <v>37</v>
      </c>
      <c r="Z67" s="2">
        <v>977.13699999999994</v>
      </c>
      <c r="AA67" s="2">
        <v>12.3632110008033</v>
      </c>
      <c r="AB67" s="2" t="s">
        <v>37</v>
      </c>
      <c r="AC67" s="5">
        <v>1207.414</v>
      </c>
      <c r="AD67" s="5">
        <v>21.6459104017576</v>
      </c>
      <c r="AE67" s="5" t="s">
        <v>37</v>
      </c>
      <c r="AF67" s="2">
        <v>57.066000000000003</v>
      </c>
      <c r="AG67" s="2">
        <v>37.034092045650702</v>
      </c>
      <c r="AH67" s="2" t="s">
        <v>37</v>
      </c>
      <c r="AI67" s="5">
        <v>8.0090000000000003</v>
      </c>
      <c r="AJ67" s="5">
        <v>164.583320325096</v>
      </c>
      <c r="AK67" s="5" t="s">
        <v>37</v>
      </c>
      <c r="AL67" s="2">
        <v>694.81</v>
      </c>
      <c r="AM67" s="2">
        <v>17.6119338372039</v>
      </c>
      <c r="AN67" s="2" t="s">
        <v>37</v>
      </c>
      <c r="AO67" s="5">
        <v>3.0030000000000001</v>
      </c>
      <c r="AP67" s="5">
        <v>161.01529717988299</v>
      </c>
      <c r="AQ67" s="5" t="s">
        <v>37</v>
      </c>
      <c r="AR67" s="2">
        <v>349.4</v>
      </c>
      <c r="AS67" s="2">
        <v>19.4082338987021</v>
      </c>
      <c r="AT67" s="2">
        <v>2.3359035697930901E-2</v>
      </c>
      <c r="AU67" s="5">
        <v>240.27600000000001</v>
      </c>
      <c r="AV67" s="5">
        <v>21.155854388959298</v>
      </c>
      <c r="AW67" s="5">
        <v>1.9224645398200801E-2</v>
      </c>
      <c r="AX67" s="2">
        <v>27.03</v>
      </c>
      <c r="AY67" s="2">
        <v>76.211273501321003</v>
      </c>
      <c r="AZ67" s="2">
        <v>5.4920372561033303E-3</v>
      </c>
      <c r="BA67" s="5">
        <v>1.0009999999999999</v>
      </c>
      <c r="BB67" s="5">
        <v>316.22776601683802</v>
      </c>
      <c r="BC67" s="5">
        <v>1.02008054539681E-3</v>
      </c>
      <c r="BD67" s="2">
        <v>50.057000000000002</v>
      </c>
      <c r="BE67" s="2">
        <v>71.807613777808896</v>
      </c>
      <c r="BF67" s="2">
        <v>6.1441649422675397E-3</v>
      </c>
      <c r="BG67" s="5">
        <v>5.0049999999999999</v>
      </c>
      <c r="BH67" s="5">
        <v>169.967317119759</v>
      </c>
      <c r="BI67" s="5">
        <v>3.0397696494749E-3</v>
      </c>
    </row>
    <row r="68" spans="1:61" x14ac:dyDescent="0.25">
      <c r="A68" s="1"/>
      <c r="B68" s="1" t="b">
        <v>0</v>
      </c>
      <c r="C68" s="1" t="s">
        <v>157</v>
      </c>
      <c r="D68" s="3">
        <v>43419.665023148104</v>
      </c>
      <c r="E68" s="4" t="s">
        <v>31</v>
      </c>
      <c r="F68" s="5" t="s">
        <v>148</v>
      </c>
      <c r="G68" s="1" t="s">
        <v>125</v>
      </c>
      <c r="H68" s="2">
        <v>2978.636</v>
      </c>
      <c r="I68" s="2">
        <v>7.5785144825100001</v>
      </c>
      <c r="J68" s="2" t="s">
        <v>37</v>
      </c>
      <c r="K68" s="5">
        <v>32943.326999999997</v>
      </c>
      <c r="L68" s="5">
        <v>3.2227068895162501</v>
      </c>
      <c r="M68" s="5" t="s">
        <v>37</v>
      </c>
      <c r="N68" s="2">
        <v>5103504.84</v>
      </c>
      <c r="O68" s="2">
        <v>0.91186031217274499</v>
      </c>
      <c r="P68" s="2" t="s">
        <v>37</v>
      </c>
      <c r="Q68" s="5">
        <v>56819.517</v>
      </c>
      <c r="R68" s="5">
        <v>1.1070918781671599</v>
      </c>
      <c r="S68" s="5" t="s">
        <v>37</v>
      </c>
      <c r="T68" s="2">
        <v>21696.892</v>
      </c>
      <c r="U68" s="2">
        <v>4.07906174735714</v>
      </c>
      <c r="V68" s="2" t="s">
        <v>37</v>
      </c>
      <c r="W68" s="5">
        <v>1778.105</v>
      </c>
      <c r="X68" s="5">
        <v>6.5998341558899503</v>
      </c>
      <c r="Y68" s="5">
        <v>1.1717928193931099E-2</v>
      </c>
      <c r="Z68" s="2">
        <v>3814.7469999999998</v>
      </c>
      <c r="AA68" s="2">
        <v>5.2440921910957998</v>
      </c>
      <c r="AB68" s="2">
        <v>7.6799577165836796E-2</v>
      </c>
      <c r="AC68" s="5">
        <v>1692456.334</v>
      </c>
      <c r="AD68" s="5">
        <v>0.50156883371121297</v>
      </c>
      <c r="AE68" s="5">
        <v>14.067313348866</v>
      </c>
      <c r="AF68" s="2">
        <v>1275.4960000000001</v>
      </c>
      <c r="AG68" s="2">
        <v>8.9740402051537203</v>
      </c>
      <c r="AH68" s="2">
        <v>7.8543857704887199E-3</v>
      </c>
      <c r="AI68" s="5">
        <v>730.846</v>
      </c>
      <c r="AJ68" s="5">
        <v>11.0728577317066</v>
      </c>
      <c r="AK68" s="5">
        <v>8.5763889517471506E-3</v>
      </c>
      <c r="AL68" s="2">
        <v>1254.49</v>
      </c>
      <c r="AM68" s="2">
        <v>13.3981584038668</v>
      </c>
      <c r="AN68" s="2" t="s">
        <v>37</v>
      </c>
      <c r="AO68" s="5">
        <v>462.53899999999999</v>
      </c>
      <c r="AP68" s="5">
        <v>15.230343137227599</v>
      </c>
      <c r="AQ68" s="5">
        <v>4.4010693777582297E-3</v>
      </c>
      <c r="AR68" s="2">
        <v>911286.59600000002</v>
      </c>
      <c r="AS68" s="2">
        <v>0.62553557654888903</v>
      </c>
      <c r="AT68" s="2">
        <v>60.923801164882299</v>
      </c>
      <c r="AU68" s="5">
        <v>760299.99800000002</v>
      </c>
      <c r="AV68" s="5">
        <v>1.0362625081160901</v>
      </c>
      <c r="AW68" s="5">
        <v>60.832117472418297</v>
      </c>
      <c r="AX68" s="2">
        <v>204941.00899999999</v>
      </c>
      <c r="AY68" s="2">
        <v>1.70807211094262</v>
      </c>
      <c r="AZ68" s="2">
        <v>41.640534840229698</v>
      </c>
      <c r="BA68" s="5">
        <v>38489.536</v>
      </c>
      <c r="BB68" s="5">
        <v>1.5750007486080999</v>
      </c>
      <c r="BC68" s="5">
        <v>39.223203671279101</v>
      </c>
      <c r="BD68" s="2">
        <v>339202.13099999999</v>
      </c>
      <c r="BE68" s="2">
        <v>0.79323610424480895</v>
      </c>
      <c r="BF68" s="2">
        <v>41.634813145666797</v>
      </c>
      <c r="BG68" s="5">
        <v>63753.080999999998</v>
      </c>
      <c r="BH68" s="5">
        <v>1.5863183102799401</v>
      </c>
      <c r="BI68" s="5">
        <v>38.720215920942003</v>
      </c>
    </row>
    <row r="69" spans="1:61" x14ac:dyDescent="0.25">
      <c r="A69" s="1"/>
      <c r="B69" s="1" t="b">
        <v>0</v>
      </c>
      <c r="C69" s="1" t="s">
        <v>179</v>
      </c>
      <c r="D69" s="3">
        <v>43419.668599536999</v>
      </c>
      <c r="E69" s="4" t="s">
        <v>31</v>
      </c>
      <c r="F69" s="5" t="s">
        <v>148</v>
      </c>
      <c r="G69" s="1" t="s">
        <v>40</v>
      </c>
      <c r="H69" s="2">
        <v>1181.3810000000001</v>
      </c>
      <c r="I69" s="2">
        <v>9.2753007543297095</v>
      </c>
      <c r="J69" s="2" t="s">
        <v>37</v>
      </c>
      <c r="K69" s="5">
        <v>13677.642</v>
      </c>
      <c r="L69" s="5">
        <v>3.6754784751037102</v>
      </c>
      <c r="M69" s="5" t="s">
        <v>37</v>
      </c>
      <c r="N69" s="2">
        <v>5040496.1770000001</v>
      </c>
      <c r="O69" s="2">
        <v>0.50367475234278003</v>
      </c>
      <c r="P69" s="2" t="s">
        <v>37</v>
      </c>
      <c r="Q69" s="5">
        <v>17746.808000000001</v>
      </c>
      <c r="R69" s="5">
        <v>4.4602143656545099</v>
      </c>
      <c r="S69" s="5" t="s">
        <v>37</v>
      </c>
      <c r="T69" s="2">
        <v>7213.6239999999998</v>
      </c>
      <c r="U69" s="2">
        <v>4.8616610731861103</v>
      </c>
      <c r="V69" s="2" t="s">
        <v>37</v>
      </c>
      <c r="W69" s="5">
        <v>297.34199999999998</v>
      </c>
      <c r="X69" s="5">
        <v>29.653670783692601</v>
      </c>
      <c r="Y69" s="5" t="s">
        <v>37</v>
      </c>
      <c r="Z69" s="2">
        <v>1043.2159999999999</v>
      </c>
      <c r="AA69" s="2">
        <v>18.017299592674998</v>
      </c>
      <c r="AB69" s="2" t="s">
        <v>37</v>
      </c>
      <c r="AC69" s="5">
        <v>970.13599999999997</v>
      </c>
      <c r="AD69" s="5">
        <v>16.328772660706601</v>
      </c>
      <c r="AE69" s="5" t="s">
        <v>37</v>
      </c>
      <c r="AF69" s="2">
        <v>55.061999999999998</v>
      </c>
      <c r="AG69" s="2">
        <v>64.285392412483205</v>
      </c>
      <c r="AH69" s="2" t="s">
        <v>37</v>
      </c>
      <c r="AI69" s="5">
        <v>5.0049999999999999</v>
      </c>
      <c r="AJ69" s="5">
        <v>141.42135623730999</v>
      </c>
      <c r="AK69" s="5" t="s">
        <v>37</v>
      </c>
      <c r="AL69" s="2">
        <v>648.75599999999997</v>
      </c>
      <c r="AM69" s="2">
        <v>14.009987035766001</v>
      </c>
      <c r="AN69" s="2" t="s">
        <v>37</v>
      </c>
      <c r="AO69" s="5">
        <v>6.0069999999999997</v>
      </c>
      <c r="AP69" s="5">
        <v>316.22776601683802</v>
      </c>
      <c r="AQ69" s="5" t="s">
        <v>37</v>
      </c>
      <c r="AR69" s="2">
        <v>379.43599999999998</v>
      </c>
      <c r="AS69" s="2">
        <v>20.2275680646292</v>
      </c>
      <c r="AT69" s="2">
        <v>2.5367083769548101E-2</v>
      </c>
      <c r="AU69" s="5">
        <v>266.30700000000002</v>
      </c>
      <c r="AV69" s="5">
        <v>33.070032852482001</v>
      </c>
      <c r="AW69" s="5">
        <v>2.1307403328083799E-2</v>
      </c>
      <c r="AX69" s="2">
        <v>25.029</v>
      </c>
      <c r="AY69" s="2">
        <v>90.924258680873194</v>
      </c>
      <c r="AZ69" s="2">
        <v>5.0854680163895799E-3</v>
      </c>
      <c r="BA69" s="5">
        <v>2.0019999999999998</v>
      </c>
      <c r="BB69" s="5">
        <v>210.81851067789199</v>
      </c>
      <c r="BC69" s="5">
        <v>2.04016109079363E-3</v>
      </c>
      <c r="BD69" s="2">
        <v>60.067999999999998</v>
      </c>
      <c r="BE69" s="2">
        <v>77.381980194281198</v>
      </c>
      <c r="BF69" s="2">
        <v>7.3729488333724898E-3</v>
      </c>
      <c r="BG69" s="5">
        <v>7.0069999999999997</v>
      </c>
      <c r="BH69" s="5">
        <v>151.335700781626</v>
      </c>
      <c r="BI69" s="5">
        <v>4.2556775092648597E-3</v>
      </c>
    </row>
    <row r="70" spans="1:61" x14ac:dyDescent="0.25">
      <c r="A70" s="1"/>
      <c r="B70" s="1" t="b">
        <v>0</v>
      </c>
      <c r="C70" s="1" t="s">
        <v>28</v>
      </c>
      <c r="D70" s="3">
        <v>43419.6721875</v>
      </c>
      <c r="E70" s="4" t="s">
        <v>31</v>
      </c>
      <c r="F70" s="5" t="s">
        <v>148</v>
      </c>
      <c r="G70" s="1" t="s">
        <v>33</v>
      </c>
      <c r="H70" s="2">
        <v>2405.8980000000001</v>
      </c>
      <c r="I70" s="2">
        <v>6.8944522583340797</v>
      </c>
      <c r="J70" s="2" t="s">
        <v>37</v>
      </c>
      <c r="K70" s="5">
        <v>28840.527999999998</v>
      </c>
      <c r="L70" s="5">
        <v>1.4623036860733301</v>
      </c>
      <c r="M70" s="5" t="s">
        <v>37</v>
      </c>
      <c r="N70" s="2">
        <v>5055444.1579999998</v>
      </c>
      <c r="O70" s="2">
        <v>0.46226863137749702</v>
      </c>
      <c r="P70" s="2" t="s">
        <v>37</v>
      </c>
      <c r="Q70" s="5">
        <v>38457.061000000002</v>
      </c>
      <c r="R70" s="5">
        <v>1.96417321033755</v>
      </c>
      <c r="S70" s="5" t="s">
        <v>37</v>
      </c>
      <c r="T70" s="2">
        <v>14871.071</v>
      </c>
      <c r="U70" s="2">
        <v>3.7620332053446699</v>
      </c>
      <c r="V70" s="2" t="s">
        <v>37</v>
      </c>
      <c r="W70" s="5">
        <v>1432.6859999999999</v>
      </c>
      <c r="X70" s="5">
        <v>6.5835544005519404</v>
      </c>
      <c r="Y70" s="5">
        <v>8.5220757651643594E-3</v>
      </c>
      <c r="Z70" s="2">
        <v>3775.665</v>
      </c>
      <c r="AA70" s="2">
        <v>4.6500029771907201</v>
      </c>
      <c r="AB70" s="2">
        <v>7.5243193580695006E-2</v>
      </c>
      <c r="AC70" s="5">
        <v>706550.18200000003</v>
      </c>
      <c r="AD70" s="5">
        <v>0.38020233356772198</v>
      </c>
      <c r="AE70" s="5">
        <v>5.8528915403853201</v>
      </c>
      <c r="AF70" s="2">
        <v>1770.107</v>
      </c>
      <c r="AG70" s="2">
        <v>8.1255434951551102</v>
      </c>
      <c r="AH70" s="2">
        <v>1.16253164706415E-2</v>
      </c>
      <c r="AI70" s="5">
        <v>775.90099999999995</v>
      </c>
      <c r="AJ70" s="5">
        <v>13.021152608364501</v>
      </c>
      <c r="AK70" s="5">
        <v>9.1124459802820294E-3</v>
      </c>
      <c r="AL70" s="2">
        <v>1372.636</v>
      </c>
      <c r="AM70" s="2">
        <v>11.1976703489984</v>
      </c>
      <c r="AN70" s="2" t="s">
        <v>37</v>
      </c>
      <c r="AO70" s="5">
        <v>495.577</v>
      </c>
      <c r="AP70" s="5">
        <v>18.667893313331302</v>
      </c>
      <c r="AQ70" s="5">
        <v>4.7357065538341002E-3</v>
      </c>
      <c r="AR70" s="2">
        <v>904537.06</v>
      </c>
      <c r="AS70" s="2">
        <v>0.56728237841650997</v>
      </c>
      <c r="AT70" s="2">
        <v>60.472562892505501</v>
      </c>
      <c r="AU70" s="5">
        <v>748546.67</v>
      </c>
      <c r="AV70" s="5">
        <v>0.62165969758033401</v>
      </c>
      <c r="AW70" s="5">
        <v>59.891725743536703</v>
      </c>
      <c r="AX70" s="2">
        <v>202355.92</v>
      </c>
      <c r="AY70" s="2">
        <v>0.78246513553408303</v>
      </c>
      <c r="AZ70" s="2">
        <v>41.1152886286743</v>
      </c>
      <c r="BA70" s="5">
        <v>37992.705999999998</v>
      </c>
      <c r="BB70" s="5">
        <v>2.5777729692639202</v>
      </c>
      <c r="BC70" s="5">
        <v>38.716903354226602</v>
      </c>
      <c r="BD70" s="2">
        <v>332895.19199999998</v>
      </c>
      <c r="BE70" s="2">
        <v>0.74731244553098697</v>
      </c>
      <c r="BF70" s="2">
        <v>40.860678189580398</v>
      </c>
      <c r="BG70" s="5">
        <v>63793.315000000002</v>
      </c>
      <c r="BH70" s="5">
        <v>1.6697687844162099</v>
      </c>
      <c r="BI70" s="5">
        <v>38.744651903375001</v>
      </c>
    </row>
    <row r="71" spans="1:61" x14ac:dyDescent="0.25">
      <c r="A71" s="1"/>
      <c r="B71" s="1" t="b">
        <v>0</v>
      </c>
      <c r="C71" s="1" t="s">
        <v>15</v>
      </c>
      <c r="D71" s="3">
        <v>43419.675787036998</v>
      </c>
      <c r="E71" s="4" t="s">
        <v>31</v>
      </c>
      <c r="F71" s="5" t="s">
        <v>148</v>
      </c>
      <c r="G71" s="1" t="s">
        <v>40</v>
      </c>
      <c r="H71" s="2">
        <v>1068.239</v>
      </c>
      <c r="I71" s="2">
        <v>12.7442197492672</v>
      </c>
      <c r="J71" s="2" t="s">
        <v>37</v>
      </c>
      <c r="K71" s="5">
        <v>13980.262000000001</v>
      </c>
      <c r="L71" s="5">
        <v>2.8525879593656001</v>
      </c>
      <c r="M71" s="5" t="s">
        <v>37</v>
      </c>
      <c r="N71" s="2">
        <v>5004951.3080000002</v>
      </c>
      <c r="O71" s="2">
        <v>0.32418532431566099</v>
      </c>
      <c r="P71" s="2" t="s">
        <v>37</v>
      </c>
      <c r="Q71" s="5">
        <v>17994.337</v>
      </c>
      <c r="R71" s="5">
        <v>2.22661450035165</v>
      </c>
      <c r="S71" s="5" t="s">
        <v>37</v>
      </c>
      <c r="T71" s="2">
        <v>6992.317</v>
      </c>
      <c r="U71" s="2">
        <v>4.0713879549048704</v>
      </c>
      <c r="V71" s="2" t="s">
        <v>37</v>
      </c>
      <c r="W71" s="5">
        <v>299.34399999999999</v>
      </c>
      <c r="X71" s="5">
        <v>22.927192029010399</v>
      </c>
      <c r="Y71" s="5" t="s">
        <v>37</v>
      </c>
      <c r="Z71" s="2">
        <v>1067.2449999999999</v>
      </c>
      <c r="AA71" s="2">
        <v>11.2680397794401</v>
      </c>
      <c r="AB71" s="2" t="s">
        <v>37</v>
      </c>
      <c r="AC71" s="5">
        <v>834.96400000000006</v>
      </c>
      <c r="AD71" s="5">
        <v>15.3055141167891</v>
      </c>
      <c r="AE71" s="5" t="s">
        <v>37</v>
      </c>
      <c r="AF71" s="2">
        <v>89.102000000000004</v>
      </c>
      <c r="AG71" s="2">
        <v>35.312341632585799</v>
      </c>
      <c r="AH71" s="2" t="s">
        <v>37</v>
      </c>
      <c r="AI71" s="5">
        <v>2.0019999999999998</v>
      </c>
      <c r="AJ71" s="5">
        <v>210.81851067789199</v>
      </c>
      <c r="AK71" s="5" t="s">
        <v>37</v>
      </c>
      <c r="AL71" s="2">
        <v>684.79899999999998</v>
      </c>
      <c r="AM71" s="2">
        <v>9.8721689943691597</v>
      </c>
      <c r="AN71" s="2" t="s">
        <v>37</v>
      </c>
      <c r="AO71" s="5">
        <v>4.0039999999999996</v>
      </c>
      <c r="AP71" s="5">
        <v>210.81851067789199</v>
      </c>
      <c r="AQ71" s="5" t="s">
        <v>37</v>
      </c>
      <c r="AR71" s="2">
        <v>401.46499999999997</v>
      </c>
      <c r="AS71" s="2">
        <v>20.2414975387554</v>
      </c>
      <c r="AT71" s="2">
        <v>2.6839826177646801E-2</v>
      </c>
      <c r="AU71" s="5">
        <v>222.25399999999999</v>
      </c>
      <c r="AV71" s="5">
        <v>31.194348863290202</v>
      </c>
      <c r="AW71" s="5">
        <v>1.77826929794558E-2</v>
      </c>
      <c r="AX71" s="2">
        <v>23.026</v>
      </c>
      <c r="AY71" s="2">
        <v>61.667429873371702</v>
      </c>
      <c r="AZ71" s="2">
        <v>4.6784924106191396E-3</v>
      </c>
      <c r="BA71" s="5">
        <v>3.0030000000000001</v>
      </c>
      <c r="BB71" s="5">
        <v>161.01529717988299</v>
      </c>
      <c r="BC71" s="5">
        <v>3.0602416361904402E-3</v>
      </c>
      <c r="BD71" s="2">
        <v>48.055</v>
      </c>
      <c r="BE71" s="2">
        <v>55.386130335710298</v>
      </c>
      <c r="BF71" s="2">
        <v>5.8984327127208401E-3</v>
      </c>
      <c r="BG71" s="5">
        <v>2.0019999999999998</v>
      </c>
      <c r="BH71" s="5">
        <v>210.81851067789199</v>
      </c>
      <c r="BI71" s="5">
        <v>1.2159078597899599E-3</v>
      </c>
    </row>
    <row r="72" spans="1:61" x14ac:dyDescent="0.25">
      <c r="A72" s="1"/>
      <c r="B72" s="1" t="b">
        <v>0</v>
      </c>
      <c r="C72" s="1" t="s">
        <v>152</v>
      </c>
      <c r="D72" s="3">
        <v>43419.679375</v>
      </c>
      <c r="E72" s="4" t="s">
        <v>31</v>
      </c>
      <c r="F72" s="5" t="s">
        <v>148</v>
      </c>
      <c r="G72" s="1" t="s">
        <v>91</v>
      </c>
      <c r="H72" s="2">
        <v>2073.4690000000001</v>
      </c>
      <c r="I72" s="2">
        <v>10.087108850622901</v>
      </c>
      <c r="J72" s="2" t="s">
        <v>37</v>
      </c>
      <c r="K72" s="5">
        <v>26910.41</v>
      </c>
      <c r="L72" s="5">
        <v>1.9069932322231899</v>
      </c>
      <c r="M72" s="5" t="s">
        <v>37</v>
      </c>
      <c r="N72" s="2">
        <v>5042493.3</v>
      </c>
      <c r="O72" s="2">
        <v>0.49949546562066399</v>
      </c>
      <c r="P72" s="2" t="s">
        <v>37</v>
      </c>
      <c r="Q72" s="5">
        <v>33114.01</v>
      </c>
      <c r="R72" s="5">
        <v>6.3625318356237397</v>
      </c>
      <c r="S72" s="5" t="s">
        <v>37</v>
      </c>
      <c r="T72" s="2">
        <v>12631.814</v>
      </c>
      <c r="U72" s="2">
        <v>3.3668005195387898</v>
      </c>
      <c r="V72" s="2" t="s">
        <v>37</v>
      </c>
      <c r="W72" s="5">
        <v>703.81600000000003</v>
      </c>
      <c r="X72" s="5">
        <v>9.0972674829077906</v>
      </c>
      <c r="Y72" s="5">
        <v>1.77849489742056E-3</v>
      </c>
      <c r="Z72" s="2">
        <v>3620.4670000000001</v>
      </c>
      <c r="AA72" s="2">
        <v>8.6097502284159404</v>
      </c>
      <c r="AB72" s="2">
        <v>6.9062659840179105E-2</v>
      </c>
      <c r="AC72" s="5">
        <v>275078.84899999999</v>
      </c>
      <c r="AD72" s="5">
        <v>1.05303515047163</v>
      </c>
      <c r="AE72" s="5">
        <v>2.25793727385649</v>
      </c>
      <c r="AF72" s="2">
        <v>671.78099999999995</v>
      </c>
      <c r="AG72" s="2">
        <v>12.6746959642138</v>
      </c>
      <c r="AH72" s="2">
        <v>3.2516425487594501E-3</v>
      </c>
      <c r="AI72" s="5">
        <v>258.298</v>
      </c>
      <c r="AJ72" s="5">
        <v>20.817377048609998</v>
      </c>
      <c r="AK72" s="5">
        <v>2.9540900566167598E-3</v>
      </c>
      <c r="AL72" s="2">
        <v>1216.441</v>
      </c>
      <c r="AM72" s="2">
        <v>11.9052582050229</v>
      </c>
      <c r="AN72" s="2" t="s">
        <v>37</v>
      </c>
      <c r="AO72" s="5">
        <v>189.22</v>
      </c>
      <c r="AP72" s="5">
        <v>20.786359182797899</v>
      </c>
      <c r="AQ72" s="5">
        <v>1.6326603237028299E-3</v>
      </c>
      <c r="AR72" s="2">
        <v>892630.79</v>
      </c>
      <c r="AS72" s="2">
        <v>0.78510113789823599</v>
      </c>
      <c r="AT72" s="2">
        <v>59.676572663658298</v>
      </c>
      <c r="AU72" s="5">
        <v>737560.821</v>
      </c>
      <c r="AV72" s="5">
        <v>0.96877703885226296</v>
      </c>
      <c r="AW72" s="5">
        <v>59.012740528937002</v>
      </c>
      <c r="AX72" s="2">
        <v>196234.87899999999</v>
      </c>
      <c r="AY72" s="2">
        <v>1.1689120991750599</v>
      </c>
      <c r="AZ72" s="2">
        <v>39.871596981684398</v>
      </c>
      <c r="BA72" s="5">
        <v>37054.792999999998</v>
      </c>
      <c r="BB72" s="5">
        <v>3.1742906277545702</v>
      </c>
      <c r="BC72" s="5">
        <v>37.761112340665399</v>
      </c>
      <c r="BD72" s="2">
        <v>325973.516</v>
      </c>
      <c r="BE72" s="2">
        <v>1.50250441871399</v>
      </c>
      <c r="BF72" s="2">
        <v>40.011088341588398</v>
      </c>
      <c r="BG72" s="5">
        <v>62205.035000000003</v>
      </c>
      <c r="BH72" s="5">
        <v>1.69222453198828</v>
      </c>
      <c r="BI72" s="5">
        <v>37.780015472032701</v>
      </c>
    </row>
    <row r="73" spans="1:61" x14ac:dyDescent="0.25">
      <c r="A73" s="1"/>
      <c r="B73" s="1" t="b">
        <v>0</v>
      </c>
      <c r="C73" s="1" t="s">
        <v>140</v>
      </c>
      <c r="D73" s="3">
        <v>43419.682974536998</v>
      </c>
      <c r="E73" s="4" t="s">
        <v>31</v>
      </c>
      <c r="F73" s="5" t="s">
        <v>148</v>
      </c>
      <c r="G73" s="1" t="s">
        <v>40</v>
      </c>
      <c r="H73" s="2">
        <v>1111.3050000000001</v>
      </c>
      <c r="I73" s="2">
        <v>11.2129574689988</v>
      </c>
      <c r="J73" s="2" t="s">
        <v>37</v>
      </c>
      <c r="K73" s="5">
        <v>13357.984</v>
      </c>
      <c r="L73" s="5">
        <v>3.9433285923982</v>
      </c>
      <c r="M73" s="5" t="s">
        <v>37</v>
      </c>
      <c r="N73" s="2">
        <v>4971921.5420000004</v>
      </c>
      <c r="O73" s="2">
        <v>0.42845144599146601</v>
      </c>
      <c r="P73" s="2" t="s">
        <v>37</v>
      </c>
      <c r="Q73" s="5">
        <v>17670.616999999998</v>
      </c>
      <c r="R73" s="5">
        <v>2.3870560442207198</v>
      </c>
      <c r="S73" s="5" t="s">
        <v>37</v>
      </c>
      <c r="T73" s="2">
        <v>7120.5460000000003</v>
      </c>
      <c r="U73" s="2">
        <v>5.6485001141505196</v>
      </c>
      <c r="V73" s="2" t="s">
        <v>37</v>
      </c>
      <c r="W73" s="5">
        <v>276.315</v>
      </c>
      <c r="X73" s="5">
        <v>25.345483380207298</v>
      </c>
      <c r="Y73" s="5" t="s">
        <v>37</v>
      </c>
      <c r="Z73" s="2">
        <v>1042.211</v>
      </c>
      <c r="AA73" s="2">
        <v>11.0596221437255</v>
      </c>
      <c r="AB73" s="2" t="s">
        <v>37</v>
      </c>
      <c r="AC73" s="5">
        <v>841.98800000000006</v>
      </c>
      <c r="AD73" s="5">
        <v>14.772096722396901</v>
      </c>
      <c r="AE73" s="5" t="s">
        <v>37</v>
      </c>
      <c r="AF73" s="2">
        <v>53.058999999999997</v>
      </c>
      <c r="AG73" s="2">
        <v>59.037959274293499</v>
      </c>
      <c r="AH73" s="2" t="s">
        <v>37</v>
      </c>
      <c r="AI73" s="5">
        <v>5.0049999999999999</v>
      </c>
      <c r="AJ73" s="5">
        <v>141.42135623730999</v>
      </c>
      <c r="AK73" s="5" t="s">
        <v>37</v>
      </c>
      <c r="AL73" s="2">
        <v>732.851</v>
      </c>
      <c r="AM73" s="2">
        <v>10.3604812954864</v>
      </c>
      <c r="AN73" s="2" t="s">
        <v>37</v>
      </c>
      <c r="AO73" s="5">
        <v>10.01</v>
      </c>
      <c r="AP73" s="5">
        <v>105.409255338946</v>
      </c>
      <c r="AQ73" s="5" t="s">
        <v>37</v>
      </c>
      <c r="AR73" s="2">
        <v>314.358</v>
      </c>
      <c r="AS73" s="2">
        <v>16.663885350617999</v>
      </c>
      <c r="AT73" s="2">
        <v>2.1016312947710801E-2</v>
      </c>
      <c r="AU73" s="5">
        <v>214.244</v>
      </c>
      <c r="AV73" s="5">
        <v>30.699154873520001</v>
      </c>
      <c r="AW73" s="5">
        <v>1.7141807457640899E-2</v>
      </c>
      <c r="AX73" s="2">
        <v>24.026</v>
      </c>
      <c r="AY73" s="2">
        <v>86.073013905154696</v>
      </c>
      <c r="AZ73" s="2">
        <v>4.8816754389618498E-3</v>
      </c>
      <c r="BA73" s="5">
        <v>4.0039999999999996</v>
      </c>
      <c r="BB73" s="5">
        <v>174.80147469502501</v>
      </c>
      <c r="BC73" s="5">
        <v>4.0803221815872599E-3</v>
      </c>
      <c r="BD73" s="2">
        <v>42.046999999999997</v>
      </c>
      <c r="BE73" s="2">
        <v>43.182880518397297</v>
      </c>
      <c r="BF73" s="2">
        <v>5.1609905373378997E-3</v>
      </c>
      <c r="BG73" s="5">
        <v>5.0049999999999999</v>
      </c>
      <c r="BH73" s="5">
        <v>141.42135623730999</v>
      </c>
      <c r="BI73" s="5">
        <v>3.0397696494749E-3</v>
      </c>
    </row>
    <row r="74" spans="1:61" x14ac:dyDescent="0.25">
      <c r="A74" s="1"/>
      <c r="B74" s="1" t="b">
        <v>0</v>
      </c>
      <c r="C74" s="1" t="s">
        <v>143</v>
      </c>
      <c r="D74" s="3">
        <v>43419.686574074098</v>
      </c>
      <c r="E74" s="4" t="s">
        <v>31</v>
      </c>
      <c r="F74" s="5" t="s">
        <v>148</v>
      </c>
      <c r="G74" s="1" t="s">
        <v>29</v>
      </c>
      <c r="H74" s="2">
        <v>1494.77</v>
      </c>
      <c r="I74" s="2">
        <v>10.304599078984101</v>
      </c>
      <c r="J74" s="2" t="s">
        <v>37</v>
      </c>
      <c r="K74" s="5">
        <v>18030.260999999999</v>
      </c>
      <c r="L74" s="5">
        <v>3.0722930385675</v>
      </c>
      <c r="M74" s="5" t="s">
        <v>37</v>
      </c>
      <c r="N74" s="2">
        <v>5037384.2379999999</v>
      </c>
      <c r="O74" s="2">
        <v>0.50502378443313101</v>
      </c>
      <c r="P74" s="2" t="s">
        <v>37</v>
      </c>
      <c r="Q74" s="5">
        <v>29540.332999999999</v>
      </c>
      <c r="R74" s="5">
        <v>3.1978869669416801</v>
      </c>
      <c r="S74" s="5" t="s">
        <v>37</v>
      </c>
      <c r="T74" s="2">
        <v>11640.995999999999</v>
      </c>
      <c r="U74" s="2">
        <v>3.8911147099343002</v>
      </c>
      <c r="V74" s="2" t="s">
        <v>37</v>
      </c>
      <c r="W74" s="5">
        <v>631.72799999999995</v>
      </c>
      <c r="X74" s="5">
        <v>10.4975008573971</v>
      </c>
      <c r="Y74" s="5">
        <v>1.11152924155063E-3</v>
      </c>
      <c r="Z74" s="2">
        <v>3617.473</v>
      </c>
      <c r="AA74" s="2">
        <v>6.0716351284496897</v>
      </c>
      <c r="AB74" s="2">
        <v>6.89434281618128E-2</v>
      </c>
      <c r="AC74" s="5">
        <v>166688.40900000001</v>
      </c>
      <c r="AD74" s="5">
        <v>1.05608478902582</v>
      </c>
      <c r="AE74" s="5">
        <v>1.3548444263672801</v>
      </c>
      <c r="AF74" s="2">
        <v>604.70100000000002</v>
      </c>
      <c r="AG74" s="2">
        <v>19.389781385801498</v>
      </c>
      <c r="AH74" s="2">
        <v>2.7402223996599601E-3</v>
      </c>
      <c r="AI74" s="5">
        <v>273.31700000000001</v>
      </c>
      <c r="AJ74" s="5">
        <v>29.611280546194301</v>
      </c>
      <c r="AK74" s="5">
        <v>3.13278366468612E-3</v>
      </c>
      <c r="AL74" s="2">
        <v>1088.2850000000001</v>
      </c>
      <c r="AM74" s="2">
        <v>13.0759404361755</v>
      </c>
      <c r="AN74" s="2" t="s">
        <v>37</v>
      </c>
      <c r="AO74" s="5">
        <v>211.24299999999999</v>
      </c>
      <c r="AP74" s="5">
        <v>30.3430932933794</v>
      </c>
      <c r="AQ74" s="5">
        <v>1.8557281404205199E-3</v>
      </c>
      <c r="AR74" s="2">
        <v>887667.21699999995</v>
      </c>
      <c r="AS74" s="2">
        <v>0.81594257252647195</v>
      </c>
      <c r="AT74" s="2">
        <v>59.344734429839498</v>
      </c>
      <c r="AU74" s="5">
        <v>737609.06099999999</v>
      </c>
      <c r="AV74" s="5">
        <v>0.83759337585107996</v>
      </c>
      <c r="AW74" s="5">
        <v>59.0166002439897</v>
      </c>
      <c r="AX74" s="2">
        <v>195812.777</v>
      </c>
      <c r="AY74" s="2">
        <v>0.85823685923308601</v>
      </c>
      <c r="AZ74" s="2">
        <v>39.785833019054898</v>
      </c>
      <c r="BA74" s="5">
        <v>36754.345999999998</v>
      </c>
      <c r="BB74" s="5">
        <v>2.6825616386067201</v>
      </c>
      <c r="BC74" s="5">
        <v>37.454938375008197</v>
      </c>
      <c r="BD74" s="2">
        <v>324282.72600000002</v>
      </c>
      <c r="BE74" s="2">
        <v>0.68479926895985999</v>
      </c>
      <c r="BF74" s="2">
        <v>39.803555076655599</v>
      </c>
      <c r="BG74" s="5">
        <v>61345.43</v>
      </c>
      <c r="BH74" s="5">
        <v>1.3618900161041101</v>
      </c>
      <c r="BI74" s="5">
        <v>37.257937312285101</v>
      </c>
    </row>
    <row r="75" spans="1:61" x14ac:dyDescent="0.25">
      <c r="A75" s="1"/>
      <c r="B75" s="1" t="b">
        <v>0</v>
      </c>
      <c r="C75" s="1" t="s">
        <v>177</v>
      </c>
      <c r="D75" s="3">
        <v>43419.690150463</v>
      </c>
      <c r="E75" s="4" t="s">
        <v>31</v>
      </c>
      <c r="F75" s="5" t="s">
        <v>148</v>
      </c>
      <c r="G75" s="1" t="s">
        <v>40</v>
      </c>
      <c r="H75" s="2">
        <v>1047.222</v>
      </c>
      <c r="I75" s="2">
        <v>12.1707798938764</v>
      </c>
      <c r="J75" s="2" t="s">
        <v>37</v>
      </c>
      <c r="K75" s="5">
        <v>13538.406999999999</v>
      </c>
      <c r="L75" s="5">
        <v>4.0453879271224702</v>
      </c>
      <c r="M75" s="5" t="s">
        <v>37</v>
      </c>
      <c r="N75" s="2">
        <v>4958071.4759999998</v>
      </c>
      <c r="O75" s="2">
        <v>0.56529335096441102</v>
      </c>
      <c r="P75" s="2" t="s">
        <v>37</v>
      </c>
      <c r="Q75" s="5">
        <v>17825.887999999999</v>
      </c>
      <c r="R75" s="5">
        <v>2.5362316657033999</v>
      </c>
      <c r="S75" s="5" t="s">
        <v>37</v>
      </c>
      <c r="T75" s="2">
        <v>6906.1679999999997</v>
      </c>
      <c r="U75" s="2">
        <v>3.7946471671481401</v>
      </c>
      <c r="V75" s="2" t="s">
        <v>37</v>
      </c>
      <c r="W75" s="5">
        <v>278.31700000000001</v>
      </c>
      <c r="X75" s="5">
        <v>21.636896299367901</v>
      </c>
      <c r="Y75" s="5" t="s">
        <v>37</v>
      </c>
      <c r="Z75" s="2">
        <v>1058.23</v>
      </c>
      <c r="AA75" s="2">
        <v>10.364286418775499</v>
      </c>
      <c r="AB75" s="2" t="s">
        <v>37</v>
      </c>
      <c r="AC75" s="5">
        <v>795.93</v>
      </c>
      <c r="AD75" s="5">
        <v>17.087415778904401</v>
      </c>
      <c r="AE75" s="5" t="s">
        <v>37</v>
      </c>
      <c r="AF75" s="2">
        <v>51.058999999999997</v>
      </c>
      <c r="AG75" s="2">
        <v>62.997603285146504</v>
      </c>
      <c r="AH75" s="2" t="s">
        <v>37</v>
      </c>
      <c r="AI75" s="5">
        <v>3.0030000000000001</v>
      </c>
      <c r="AJ75" s="5">
        <v>161.01529717988299</v>
      </c>
      <c r="AK75" s="5" t="s">
        <v>37</v>
      </c>
      <c r="AL75" s="2">
        <v>665.78099999999995</v>
      </c>
      <c r="AM75" s="2">
        <v>9.4650815798656094</v>
      </c>
      <c r="AN75" s="2" t="s">
        <v>37</v>
      </c>
      <c r="AO75" s="5">
        <v>0</v>
      </c>
      <c r="AP75" s="5" t="s">
        <v>46</v>
      </c>
      <c r="AQ75" s="5" t="s">
        <v>37</v>
      </c>
      <c r="AR75" s="2">
        <v>399.45600000000002</v>
      </c>
      <c r="AS75" s="2">
        <v>22.117565889101702</v>
      </c>
      <c r="AT75" s="2">
        <v>2.6705515065119301E-2</v>
      </c>
      <c r="AU75" s="5">
        <v>248.28399999999999</v>
      </c>
      <c r="AV75" s="5">
        <v>18.410148164313998</v>
      </c>
      <c r="AW75" s="5">
        <v>1.9865370898661899E-2</v>
      </c>
      <c r="AX75" s="2">
        <v>41.046999999999997</v>
      </c>
      <c r="AY75" s="2">
        <v>38.9108201708422</v>
      </c>
      <c r="AZ75" s="2">
        <v>8.3400537643830396E-3</v>
      </c>
      <c r="BA75" s="5">
        <v>1.0009999999999999</v>
      </c>
      <c r="BB75" s="5">
        <v>316.22776601683802</v>
      </c>
      <c r="BC75" s="5">
        <v>1.02008054539681E-3</v>
      </c>
      <c r="BD75" s="2">
        <v>39.043999999999997</v>
      </c>
      <c r="BE75" s="2">
        <v>62.167623447782198</v>
      </c>
      <c r="BF75" s="2">
        <v>4.7923921930178399E-3</v>
      </c>
      <c r="BG75" s="5">
        <v>13.013999999999999</v>
      </c>
      <c r="BH75" s="5">
        <v>120.545545100097</v>
      </c>
      <c r="BI75" s="5">
        <v>7.9040084352180497E-3</v>
      </c>
    </row>
    <row r="76" spans="1:61" x14ac:dyDescent="0.25">
      <c r="A76" s="1"/>
      <c r="B76" s="1" t="b">
        <v>0</v>
      </c>
      <c r="C76" s="1" t="s">
        <v>100</v>
      </c>
      <c r="D76" s="3">
        <v>43419.693726851903</v>
      </c>
      <c r="E76" s="4" t="s">
        <v>31</v>
      </c>
      <c r="F76" s="5" t="s">
        <v>148</v>
      </c>
      <c r="G76" s="1" t="s">
        <v>39</v>
      </c>
      <c r="H76" s="2">
        <v>4704.9849999999997</v>
      </c>
      <c r="I76" s="2">
        <v>3.74533070919485</v>
      </c>
      <c r="J76" s="2">
        <v>0.54120654550939595</v>
      </c>
      <c r="K76" s="5">
        <v>70328.638999999996</v>
      </c>
      <c r="L76" s="5">
        <v>2.0875231526424201</v>
      </c>
      <c r="M76" s="5">
        <v>0.42996381449211402</v>
      </c>
      <c r="N76" s="2">
        <v>5027730.1469999999</v>
      </c>
      <c r="O76" s="2">
        <v>0.45787912047690699</v>
      </c>
      <c r="P76" s="2" t="s">
        <v>37</v>
      </c>
      <c r="Q76" s="5">
        <v>38672.161</v>
      </c>
      <c r="R76" s="5">
        <v>2.9373169887531501</v>
      </c>
      <c r="S76" s="5" t="s">
        <v>37</v>
      </c>
      <c r="T76" s="2">
        <v>14925.207</v>
      </c>
      <c r="U76" s="2">
        <v>3.7811231209216798</v>
      </c>
      <c r="V76" s="2" t="s">
        <v>37</v>
      </c>
      <c r="W76" s="5">
        <v>624.72</v>
      </c>
      <c r="X76" s="5">
        <v>13.496985504241801</v>
      </c>
      <c r="Y76" s="5">
        <v>1.04669049839869E-3</v>
      </c>
      <c r="Z76" s="2">
        <v>3443.2179999999998</v>
      </c>
      <c r="AA76" s="2">
        <v>10.2366185464235</v>
      </c>
      <c r="AB76" s="2">
        <v>6.2003977222022402E-2</v>
      </c>
      <c r="AC76" s="5">
        <v>116821.016</v>
      </c>
      <c r="AD76" s="5">
        <v>1.46071359736285</v>
      </c>
      <c r="AE76" s="5">
        <v>0.93935680641450803</v>
      </c>
      <c r="AF76" s="2">
        <v>605.70600000000002</v>
      </c>
      <c r="AG76" s="2">
        <v>20.337744369024701</v>
      </c>
      <c r="AH76" s="2">
        <v>2.7478845530565801E-3</v>
      </c>
      <c r="AI76" s="5">
        <v>198.22800000000001</v>
      </c>
      <c r="AJ76" s="5">
        <v>22.182610133228199</v>
      </c>
      <c r="AK76" s="5">
        <v>2.23938701135896E-3</v>
      </c>
      <c r="AL76" s="2">
        <v>1204.4359999999999</v>
      </c>
      <c r="AM76" s="2">
        <v>7.0974248775440199</v>
      </c>
      <c r="AN76" s="2" t="s">
        <v>37</v>
      </c>
      <c r="AO76" s="5">
        <v>166.19</v>
      </c>
      <c r="AP76" s="5">
        <v>21.098988500768002</v>
      </c>
      <c r="AQ76" s="5">
        <v>1.39939274803157E-3</v>
      </c>
      <c r="AR76" s="2">
        <v>894494.28</v>
      </c>
      <c r="AS76" s="2">
        <v>0.68598126226770295</v>
      </c>
      <c r="AT76" s="2">
        <v>59.801155747323797</v>
      </c>
      <c r="AU76" s="5">
        <v>743289.56400000001</v>
      </c>
      <c r="AV76" s="5">
        <v>0.55292836144878499</v>
      </c>
      <c r="AW76" s="5">
        <v>59.471101134042797</v>
      </c>
      <c r="AX76" s="2">
        <v>198273.141</v>
      </c>
      <c r="AY76" s="2">
        <v>1.3634827423733</v>
      </c>
      <c r="AZ76" s="2">
        <v>40.285737227400297</v>
      </c>
      <c r="BA76" s="5">
        <v>36866.035000000003</v>
      </c>
      <c r="BB76" s="5">
        <v>1.3337927436313799</v>
      </c>
      <c r="BC76" s="5">
        <v>37.568756333084998</v>
      </c>
      <c r="BD76" s="2">
        <v>327075.40999999997</v>
      </c>
      <c r="BE76" s="2">
        <v>0.67634132244363598</v>
      </c>
      <c r="BF76" s="2">
        <v>40.146338526075901</v>
      </c>
      <c r="BG76" s="5">
        <v>62220.190999999999</v>
      </c>
      <c r="BH76" s="5">
        <v>1.09555176797281</v>
      </c>
      <c r="BI76" s="5">
        <v>37.789220416849403</v>
      </c>
    </row>
    <row r="77" spans="1:61" x14ac:dyDescent="0.25">
      <c r="A77" s="1"/>
      <c r="B77" s="1" t="b">
        <v>0</v>
      </c>
      <c r="C77" s="1" t="s">
        <v>102</v>
      </c>
      <c r="D77" s="3">
        <v>43419.697314814803</v>
      </c>
      <c r="E77" s="4" t="s">
        <v>31</v>
      </c>
      <c r="F77" s="5" t="s">
        <v>148</v>
      </c>
      <c r="G77" s="1" t="s">
        <v>40</v>
      </c>
      <c r="H77" s="2">
        <v>1071.25</v>
      </c>
      <c r="I77" s="2">
        <v>8.8994853488485699</v>
      </c>
      <c r="J77" s="2" t="s">
        <v>37</v>
      </c>
      <c r="K77" s="5">
        <v>13792.888999999999</v>
      </c>
      <c r="L77" s="5">
        <v>5.4570840970214904</v>
      </c>
      <c r="M77" s="5" t="s">
        <v>37</v>
      </c>
      <c r="N77" s="2">
        <v>4989459.1100000003</v>
      </c>
      <c r="O77" s="2">
        <v>0.51933652321434598</v>
      </c>
      <c r="P77" s="2" t="s">
        <v>37</v>
      </c>
      <c r="Q77" s="5">
        <v>17931.138999999999</v>
      </c>
      <c r="R77" s="5">
        <v>2.60535255744202</v>
      </c>
      <c r="S77" s="5" t="s">
        <v>37</v>
      </c>
      <c r="T77" s="2">
        <v>7057.3770000000004</v>
      </c>
      <c r="U77" s="2">
        <v>3.49347925715188</v>
      </c>
      <c r="V77" s="2" t="s">
        <v>37</v>
      </c>
      <c r="W77" s="5">
        <v>296.339</v>
      </c>
      <c r="X77" s="5">
        <v>20.837865381915801</v>
      </c>
      <c r="Y77" s="5" t="s">
        <v>37</v>
      </c>
      <c r="Z77" s="2">
        <v>1066.241</v>
      </c>
      <c r="AA77" s="2">
        <v>15.162289486260001</v>
      </c>
      <c r="AB77" s="2" t="s">
        <v>37</v>
      </c>
      <c r="AC77" s="5">
        <v>878.02099999999996</v>
      </c>
      <c r="AD77" s="5">
        <v>15.691049470306</v>
      </c>
      <c r="AE77" s="5" t="s">
        <v>37</v>
      </c>
      <c r="AF77" s="2">
        <v>70.082999999999998</v>
      </c>
      <c r="AG77" s="2">
        <v>45.173031742706002</v>
      </c>
      <c r="AH77" s="2" t="s">
        <v>37</v>
      </c>
      <c r="AI77" s="5">
        <v>5.0049999999999999</v>
      </c>
      <c r="AJ77" s="5">
        <v>194.36506316150999</v>
      </c>
      <c r="AK77" s="5" t="s">
        <v>37</v>
      </c>
      <c r="AL77" s="2">
        <v>649.75599999999997</v>
      </c>
      <c r="AM77" s="2">
        <v>17.394357977260601</v>
      </c>
      <c r="AN77" s="2" t="s">
        <v>37</v>
      </c>
      <c r="AO77" s="5">
        <v>2.0019999999999998</v>
      </c>
      <c r="AP77" s="5">
        <v>210.81851067789199</v>
      </c>
      <c r="AQ77" s="5" t="s">
        <v>37</v>
      </c>
      <c r="AR77" s="2">
        <v>383.44200000000001</v>
      </c>
      <c r="AS77" s="2">
        <v>18.049146503403598</v>
      </c>
      <c r="AT77" s="2">
        <v>2.5634903738082401E-2</v>
      </c>
      <c r="AU77" s="5">
        <v>241.274</v>
      </c>
      <c r="AV77" s="5">
        <v>37.852398305987201</v>
      </c>
      <c r="AW77" s="5">
        <v>1.9304496053727801E-2</v>
      </c>
      <c r="AX77" s="2">
        <v>23.024999999999999</v>
      </c>
      <c r="AY77" s="2">
        <v>54.428624418628203</v>
      </c>
      <c r="AZ77" s="2">
        <v>4.6782892275907999E-3</v>
      </c>
      <c r="BA77" s="5">
        <v>5.0049999999999999</v>
      </c>
      <c r="BB77" s="5">
        <v>169.967317119759</v>
      </c>
      <c r="BC77" s="5">
        <v>5.1004027269840697E-3</v>
      </c>
      <c r="BD77" s="2">
        <v>43.048000000000002</v>
      </c>
      <c r="BE77" s="2">
        <v>63.032176236076999</v>
      </c>
      <c r="BF77" s="2">
        <v>5.2838566521112599E-3</v>
      </c>
      <c r="BG77" s="5">
        <v>8.0090000000000003</v>
      </c>
      <c r="BH77" s="5">
        <v>174.811397012599</v>
      </c>
      <c r="BI77" s="5">
        <v>4.8642387857431501E-3</v>
      </c>
    </row>
    <row r="78" spans="1:61" x14ac:dyDescent="0.25">
      <c r="A78" s="1"/>
      <c r="B78" s="1" t="b">
        <v>0</v>
      </c>
      <c r="C78" s="1" t="s">
        <v>121</v>
      </c>
      <c r="D78" s="3">
        <v>43419.700902777797</v>
      </c>
      <c r="E78" s="4" t="s">
        <v>31</v>
      </c>
      <c r="F78" s="5" t="s">
        <v>148</v>
      </c>
      <c r="G78" s="1" t="s">
        <v>44</v>
      </c>
      <c r="H78" s="2">
        <v>1630.9290000000001</v>
      </c>
      <c r="I78" s="2">
        <v>7.2550252626511398</v>
      </c>
      <c r="J78" s="2" t="s">
        <v>37</v>
      </c>
      <c r="K78" s="5">
        <v>21872.907999999999</v>
      </c>
      <c r="L78" s="5">
        <v>2.2631797844747501</v>
      </c>
      <c r="M78" s="5" t="s">
        <v>37</v>
      </c>
      <c r="N78" s="2">
        <v>5061478.9570000004</v>
      </c>
      <c r="O78" s="2">
        <v>0.473982764394209</v>
      </c>
      <c r="P78" s="2" t="s">
        <v>37</v>
      </c>
      <c r="Q78" s="5">
        <v>26936.842000000001</v>
      </c>
      <c r="R78" s="5">
        <v>2.1261938030249898</v>
      </c>
      <c r="S78" s="5" t="s">
        <v>37</v>
      </c>
      <c r="T78" s="2">
        <v>10662.366</v>
      </c>
      <c r="U78" s="2">
        <v>3.4791969045255899</v>
      </c>
      <c r="V78" s="2" t="s">
        <v>37</v>
      </c>
      <c r="W78" s="5">
        <v>498.57100000000003</v>
      </c>
      <c r="X78" s="5">
        <v>9.3615808717125404</v>
      </c>
      <c r="Y78" s="5" t="s">
        <v>37</v>
      </c>
      <c r="Z78" s="2">
        <v>3494.31</v>
      </c>
      <c r="AA78" s="2">
        <v>7.1202151419283704</v>
      </c>
      <c r="AB78" s="2">
        <v>6.4038641520985207E-2</v>
      </c>
      <c r="AC78" s="5">
        <v>84768.073000000004</v>
      </c>
      <c r="AD78" s="5">
        <v>1.2644262631760199</v>
      </c>
      <c r="AE78" s="5">
        <v>0.67229650511598504</v>
      </c>
      <c r="AF78" s="2">
        <v>444.51100000000002</v>
      </c>
      <c r="AG78" s="2">
        <v>22.174019863945102</v>
      </c>
      <c r="AH78" s="2">
        <v>1.51892851647201E-3</v>
      </c>
      <c r="AI78" s="5">
        <v>147.16800000000001</v>
      </c>
      <c r="AJ78" s="5">
        <v>38.489368392725098</v>
      </c>
      <c r="AK78" s="5">
        <v>1.63188347397152E-3</v>
      </c>
      <c r="AL78" s="2">
        <v>1058.249</v>
      </c>
      <c r="AM78" s="2">
        <v>8.7740488764170497</v>
      </c>
      <c r="AN78" s="2" t="s">
        <v>37</v>
      </c>
      <c r="AO78" s="5">
        <v>112.13</v>
      </c>
      <c r="AP78" s="5">
        <v>45.098368944580898</v>
      </c>
      <c r="AQ78" s="5">
        <v>8.5182674104985296E-4</v>
      </c>
      <c r="AR78" s="2">
        <v>907507.62</v>
      </c>
      <c r="AS78" s="2">
        <v>0.74928978963940496</v>
      </c>
      <c r="AT78" s="2">
        <v>60.6711588200465</v>
      </c>
      <c r="AU78" s="5">
        <v>750036.87100000004</v>
      </c>
      <c r="AV78" s="5">
        <v>0.847588978308639</v>
      </c>
      <c r="AW78" s="5">
        <v>60.010957734235099</v>
      </c>
      <c r="AX78" s="2">
        <v>199475.63500000001</v>
      </c>
      <c r="AY78" s="2">
        <v>0.98070501359623097</v>
      </c>
      <c r="AZ78" s="2">
        <v>40.530063599884201</v>
      </c>
      <c r="BA78" s="5">
        <v>37209.101999999999</v>
      </c>
      <c r="BB78" s="5">
        <v>1.56026352242484</v>
      </c>
      <c r="BC78" s="5">
        <v>37.918362699186503</v>
      </c>
      <c r="BD78" s="2">
        <v>329687.37699999998</v>
      </c>
      <c r="BE78" s="2">
        <v>0.430266008675182</v>
      </c>
      <c r="BF78" s="2">
        <v>40.466940161646598</v>
      </c>
      <c r="BG78" s="5">
        <v>61897.553999999996</v>
      </c>
      <c r="BH78" s="5">
        <v>2.4606851998599102</v>
      </c>
      <c r="BI78" s="5">
        <v>37.5932679372495</v>
      </c>
    </row>
    <row r="79" spans="1:61" x14ac:dyDescent="0.25">
      <c r="A79" s="1"/>
      <c r="B79" s="1" t="b">
        <v>0</v>
      </c>
      <c r="C79" s="1" t="s">
        <v>65</v>
      </c>
      <c r="D79" s="3">
        <v>43419.704490740703</v>
      </c>
      <c r="E79" s="4" t="s">
        <v>31</v>
      </c>
      <c r="F79" s="5" t="s">
        <v>148</v>
      </c>
      <c r="G79" s="1" t="s">
        <v>40</v>
      </c>
      <c r="H79" s="2">
        <v>1110.308</v>
      </c>
      <c r="I79" s="2">
        <v>11.4030466418929</v>
      </c>
      <c r="J79" s="2" t="s">
        <v>37</v>
      </c>
      <c r="K79" s="5">
        <v>13402.052</v>
      </c>
      <c r="L79" s="5">
        <v>4.1416161781779701</v>
      </c>
      <c r="M79" s="5" t="s">
        <v>37</v>
      </c>
      <c r="N79" s="2">
        <v>5029005.4689999996</v>
      </c>
      <c r="O79" s="2">
        <v>0.66564362854787595</v>
      </c>
      <c r="P79" s="2" t="s">
        <v>37</v>
      </c>
      <c r="Q79" s="5">
        <v>17310.819</v>
      </c>
      <c r="R79" s="5">
        <v>2.9689722709951498</v>
      </c>
      <c r="S79" s="5" t="s">
        <v>37</v>
      </c>
      <c r="T79" s="2">
        <v>7060.3950000000004</v>
      </c>
      <c r="U79" s="2">
        <v>4.2905358073179096</v>
      </c>
      <c r="V79" s="2" t="s">
        <v>37</v>
      </c>
      <c r="W79" s="5">
        <v>256.29300000000001</v>
      </c>
      <c r="X79" s="5">
        <v>28.479848930261401</v>
      </c>
      <c r="Y79" s="5" t="s">
        <v>37</v>
      </c>
      <c r="Z79" s="2">
        <v>1054.23</v>
      </c>
      <c r="AA79" s="2">
        <v>9.6538289729429501</v>
      </c>
      <c r="AB79" s="2" t="s">
        <v>37</v>
      </c>
      <c r="AC79" s="5">
        <v>808.94500000000005</v>
      </c>
      <c r="AD79" s="5">
        <v>11.7836972215228</v>
      </c>
      <c r="AE79" s="5" t="s">
        <v>37</v>
      </c>
      <c r="AF79" s="2">
        <v>55.061999999999998</v>
      </c>
      <c r="AG79" s="2">
        <v>63.130857265690999</v>
      </c>
      <c r="AH79" s="2" t="s">
        <v>37</v>
      </c>
      <c r="AI79" s="5">
        <v>6.0060000000000002</v>
      </c>
      <c r="AJ79" s="5">
        <v>116.53431646335</v>
      </c>
      <c r="AK79" s="5" t="s">
        <v>37</v>
      </c>
      <c r="AL79" s="2">
        <v>676.78200000000004</v>
      </c>
      <c r="AM79" s="2">
        <v>17.658166288756899</v>
      </c>
      <c r="AN79" s="2" t="s">
        <v>37</v>
      </c>
      <c r="AO79" s="5">
        <v>7.0069999999999997</v>
      </c>
      <c r="AP79" s="5">
        <v>135.52618543578799</v>
      </c>
      <c r="AQ79" s="5" t="s">
        <v>37</v>
      </c>
      <c r="AR79" s="2">
        <v>369.423</v>
      </c>
      <c r="AS79" s="2">
        <v>24.886035241360201</v>
      </c>
      <c r="AT79" s="2">
        <v>2.4697667557632301E-2</v>
      </c>
      <c r="AU79" s="5">
        <v>255.29300000000001</v>
      </c>
      <c r="AV79" s="5">
        <v>16.3531112163244</v>
      </c>
      <c r="AW79" s="5">
        <v>2.04261657329191E-2</v>
      </c>
      <c r="AX79" s="2">
        <v>26.029</v>
      </c>
      <c r="AY79" s="2">
        <v>75.201302535253205</v>
      </c>
      <c r="AZ79" s="2">
        <v>5.28865104473229E-3</v>
      </c>
      <c r="BA79" s="5">
        <v>3.0030000000000001</v>
      </c>
      <c r="BB79" s="5">
        <v>224.98285257018401</v>
      </c>
      <c r="BC79" s="5">
        <v>3.0602416361904402E-3</v>
      </c>
      <c r="BD79" s="2">
        <v>51.058</v>
      </c>
      <c r="BE79" s="2">
        <v>71.271191559026207</v>
      </c>
      <c r="BF79" s="2">
        <v>6.2670310570408999E-3</v>
      </c>
      <c r="BG79" s="5">
        <v>3.0030000000000001</v>
      </c>
      <c r="BH79" s="5">
        <v>224.98285257018401</v>
      </c>
      <c r="BI79" s="5">
        <v>1.82386178968494E-3</v>
      </c>
    </row>
    <row r="80" spans="1:61" x14ac:dyDescent="0.25">
      <c r="A80" s="1"/>
      <c r="B80" s="1" t="b">
        <v>0</v>
      </c>
      <c r="C80" s="1" t="s">
        <v>82</v>
      </c>
      <c r="D80" s="3">
        <v>43419.708090277803</v>
      </c>
      <c r="E80" s="4" t="s">
        <v>31</v>
      </c>
      <c r="F80" s="5" t="s">
        <v>148</v>
      </c>
      <c r="G80" s="1" t="s">
        <v>117</v>
      </c>
      <c r="H80" s="2">
        <v>3098.7979999999998</v>
      </c>
      <c r="I80" s="2">
        <v>7.8512886834292104</v>
      </c>
      <c r="J80" s="2" t="s">
        <v>37</v>
      </c>
      <c r="K80" s="5">
        <v>44852.97</v>
      </c>
      <c r="L80" s="5">
        <v>1.38416304013753</v>
      </c>
      <c r="M80" s="5" t="s">
        <v>37</v>
      </c>
      <c r="N80" s="2">
        <v>5111051.4330000002</v>
      </c>
      <c r="O80" s="2">
        <v>0.69499225168797596</v>
      </c>
      <c r="P80" s="2" t="s">
        <v>37</v>
      </c>
      <c r="Q80" s="5">
        <v>34371.474999999999</v>
      </c>
      <c r="R80" s="5">
        <v>1.8174864987298101</v>
      </c>
      <c r="S80" s="5" t="s">
        <v>37</v>
      </c>
      <c r="T80" s="2">
        <v>13676.732</v>
      </c>
      <c r="U80" s="2">
        <v>2.3309101424131402</v>
      </c>
      <c r="V80" s="2" t="s">
        <v>37</v>
      </c>
      <c r="W80" s="5">
        <v>571.65700000000004</v>
      </c>
      <c r="X80" s="5">
        <v>16.809354623510998</v>
      </c>
      <c r="Y80" s="5">
        <v>5.5574611656779196E-4</v>
      </c>
      <c r="Z80" s="2">
        <v>3350.116</v>
      </c>
      <c r="AA80" s="2">
        <v>6.82640113599932</v>
      </c>
      <c r="AB80" s="2">
        <v>5.82963260131827E-2</v>
      </c>
      <c r="AC80" s="5">
        <v>77621.058000000005</v>
      </c>
      <c r="AD80" s="5">
        <v>0.91323266930968405</v>
      </c>
      <c r="AE80" s="5">
        <v>0.61274865082737595</v>
      </c>
      <c r="AF80" s="2">
        <v>661.76700000000005</v>
      </c>
      <c r="AG80" s="2">
        <v>12.866164474484201</v>
      </c>
      <c r="AH80" s="2">
        <v>3.17529547998959E-3</v>
      </c>
      <c r="AI80" s="5">
        <v>228.26499999999999</v>
      </c>
      <c r="AJ80" s="5">
        <v>37.945908756781101</v>
      </c>
      <c r="AK80" s="5">
        <v>2.59676232966108E-3</v>
      </c>
      <c r="AL80" s="2">
        <v>1106.309</v>
      </c>
      <c r="AM80" s="2">
        <v>11.078202540688601</v>
      </c>
      <c r="AN80" s="2" t="s">
        <v>37</v>
      </c>
      <c r="AO80" s="5">
        <v>223.25700000000001</v>
      </c>
      <c r="AP80" s="5">
        <v>19.2654086743931</v>
      </c>
      <c r="AQ80" s="5">
        <v>1.9774162278766499E-3</v>
      </c>
      <c r="AR80" s="2">
        <v>893633.61199999996</v>
      </c>
      <c r="AS80" s="2">
        <v>0.69680022466165903</v>
      </c>
      <c r="AT80" s="2">
        <v>59.743616037718603</v>
      </c>
      <c r="AU80" s="5">
        <v>739975.99899999995</v>
      </c>
      <c r="AV80" s="5">
        <v>0.63351704731304304</v>
      </c>
      <c r="AW80" s="5">
        <v>59.205980555504503</v>
      </c>
      <c r="AX80" s="2">
        <v>197702.08600000001</v>
      </c>
      <c r="AY80" s="2">
        <v>1.29918648573827</v>
      </c>
      <c r="AZ80" s="2">
        <v>40.169708543150001</v>
      </c>
      <c r="BA80" s="5">
        <v>37224.245000000003</v>
      </c>
      <c r="BB80" s="5">
        <v>1.7036755432100099</v>
      </c>
      <c r="BC80" s="5">
        <v>37.933794347237402</v>
      </c>
      <c r="BD80" s="2">
        <v>329090.71299999999</v>
      </c>
      <c r="BE80" s="2">
        <v>0.720613368017478</v>
      </c>
      <c r="BF80" s="2">
        <v>40.393703610692398</v>
      </c>
      <c r="BG80" s="5">
        <v>61693.961000000003</v>
      </c>
      <c r="BH80" s="5">
        <v>1.4817525958409301</v>
      </c>
      <c r="BI80" s="5">
        <v>37.469616424313301</v>
      </c>
    </row>
    <row r="81" spans="1:61" x14ac:dyDescent="0.25">
      <c r="A81" s="1"/>
      <c r="B81" s="1" t="b">
        <v>0</v>
      </c>
      <c r="C81" s="1" t="s">
        <v>78</v>
      </c>
      <c r="D81" s="3">
        <v>43419.711689814802</v>
      </c>
      <c r="E81" s="4" t="s">
        <v>31</v>
      </c>
      <c r="F81" s="5" t="s">
        <v>148</v>
      </c>
      <c r="G81" s="1" t="s">
        <v>40</v>
      </c>
      <c r="H81" s="2">
        <v>1134.325</v>
      </c>
      <c r="I81" s="2">
        <v>8.5690780087497096</v>
      </c>
      <c r="J81" s="2" t="s">
        <v>37</v>
      </c>
      <c r="K81" s="5">
        <v>13790.24</v>
      </c>
      <c r="L81" s="5">
        <v>3.3723250025946698</v>
      </c>
      <c r="M81" s="5" t="s">
        <v>37</v>
      </c>
      <c r="N81" s="2">
        <v>5001925.875</v>
      </c>
      <c r="O81" s="2">
        <v>0.43776763980886502</v>
      </c>
      <c r="P81" s="2" t="s">
        <v>37</v>
      </c>
      <c r="Q81" s="5">
        <v>17724.746999999999</v>
      </c>
      <c r="R81" s="5">
        <v>2.86396351278368</v>
      </c>
      <c r="S81" s="5" t="s">
        <v>37</v>
      </c>
      <c r="T81" s="2">
        <v>7181.5959999999995</v>
      </c>
      <c r="U81" s="2">
        <v>5.7700237850538398</v>
      </c>
      <c r="V81" s="2" t="s">
        <v>37</v>
      </c>
      <c r="W81" s="5">
        <v>288.33100000000002</v>
      </c>
      <c r="X81" s="5">
        <v>21.2041633994378</v>
      </c>
      <c r="Y81" s="5" t="s">
        <v>37</v>
      </c>
      <c r="Z81" s="2">
        <v>1073.2460000000001</v>
      </c>
      <c r="AA81" s="2">
        <v>7.9259784203252703</v>
      </c>
      <c r="AB81" s="2" t="s">
        <v>37</v>
      </c>
      <c r="AC81" s="5">
        <v>811.94399999999996</v>
      </c>
      <c r="AD81" s="5">
        <v>11.560388453809599</v>
      </c>
      <c r="AE81" s="5" t="s">
        <v>37</v>
      </c>
      <c r="AF81" s="2">
        <v>53.06</v>
      </c>
      <c r="AG81" s="2">
        <v>38.822780445155999</v>
      </c>
      <c r="AH81" s="2" t="s">
        <v>37</v>
      </c>
      <c r="AI81" s="5">
        <v>4.0039999999999996</v>
      </c>
      <c r="AJ81" s="5">
        <v>129.09944487358101</v>
      </c>
      <c r="AK81" s="5" t="s">
        <v>37</v>
      </c>
      <c r="AL81" s="2">
        <v>704.822</v>
      </c>
      <c r="AM81" s="2">
        <v>8.4494801352139994</v>
      </c>
      <c r="AN81" s="2" t="s">
        <v>37</v>
      </c>
      <c r="AO81" s="5">
        <v>7.0069999999999997</v>
      </c>
      <c r="AP81" s="5">
        <v>117.61037176408099</v>
      </c>
      <c r="AQ81" s="5" t="s">
        <v>37</v>
      </c>
      <c r="AR81" s="2">
        <v>327.37799999999999</v>
      </c>
      <c r="AS81" s="2">
        <v>12.9781218533833</v>
      </c>
      <c r="AT81" s="2">
        <v>2.18867612728025E-2</v>
      </c>
      <c r="AU81" s="5">
        <v>262.3</v>
      </c>
      <c r="AV81" s="5">
        <v>16.7627541065706</v>
      </c>
      <c r="AW81" s="5">
        <v>2.0986800545822599E-2</v>
      </c>
      <c r="AX81" s="2">
        <v>26.029</v>
      </c>
      <c r="AY81" s="2">
        <v>70.693683765579294</v>
      </c>
      <c r="AZ81" s="2">
        <v>5.28865104473229E-3</v>
      </c>
      <c r="BA81" s="5">
        <v>5.0049999999999999</v>
      </c>
      <c r="BB81" s="5">
        <v>216.02468994692899</v>
      </c>
      <c r="BC81" s="5">
        <v>5.1004027269840697E-3</v>
      </c>
      <c r="BD81" s="2">
        <v>46.052999999999997</v>
      </c>
      <c r="BE81" s="2">
        <v>71.149035954732398</v>
      </c>
      <c r="BF81" s="2">
        <v>5.6527004831741301E-3</v>
      </c>
      <c r="BG81" s="5">
        <v>4.0039999999999996</v>
      </c>
      <c r="BH81" s="5">
        <v>210.81851067789199</v>
      </c>
      <c r="BI81" s="5">
        <v>2.4318157195799199E-3</v>
      </c>
    </row>
    <row r="82" spans="1:61" x14ac:dyDescent="0.25">
      <c r="A82" s="1"/>
      <c r="B82" s="1" t="b">
        <v>0</v>
      </c>
      <c r="C82" s="1" t="s">
        <v>170</v>
      </c>
      <c r="D82" s="3">
        <v>43419.715277777803</v>
      </c>
      <c r="E82" s="4" t="s">
        <v>31</v>
      </c>
      <c r="F82" s="5" t="s">
        <v>148</v>
      </c>
      <c r="G82" s="1" t="s">
        <v>128</v>
      </c>
      <c r="H82" s="2">
        <v>6379.3440000000001</v>
      </c>
      <c r="I82" s="2">
        <v>6.4597918227525604</v>
      </c>
      <c r="J82" s="2">
        <v>7.6087096873124302</v>
      </c>
      <c r="K82" s="5">
        <v>101224.643</v>
      </c>
      <c r="L82" s="5">
        <v>1.0439958244224501</v>
      </c>
      <c r="M82" s="5">
        <v>10.3250652130061</v>
      </c>
      <c r="N82" s="2">
        <v>5094041.8150000004</v>
      </c>
      <c r="O82" s="2">
        <v>0.45266153438857498</v>
      </c>
      <c r="P82" s="2" t="s">
        <v>37</v>
      </c>
      <c r="Q82" s="5">
        <v>45125.695</v>
      </c>
      <c r="R82" s="5">
        <v>2.14943480357468</v>
      </c>
      <c r="S82" s="5" t="s">
        <v>37</v>
      </c>
      <c r="T82" s="2">
        <v>17445.296999999999</v>
      </c>
      <c r="U82" s="2">
        <v>4.1745540244361399</v>
      </c>
      <c r="V82" s="2" t="s">
        <v>37</v>
      </c>
      <c r="W82" s="5">
        <v>295.33499999999998</v>
      </c>
      <c r="X82" s="5">
        <v>22.385762736393598</v>
      </c>
      <c r="Y82" s="5" t="s">
        <v>37</v>
      </c>
      <c r="Z82" s="2">
        <v>2600.4299999999998</v>
      </c>
      <c r="AA82" s="2">
        <v>8.7046237862867493</v>
      </c>
      <c r="AB82" s="2">
        <v>2.8441175703305399E-2</v>
      </c>
      <c r="AC82" s="5">
        <v>9069.6730000000007</v>
      </c>
      <c r="AD82" s="5">
        <v>5.2755740736746199</v>
      </c>
      <c r="AE82" s="5">
        <v>4.15888190287469E-2</v>
      </c>
      <c r="AF82" s="2">
        <v>139.161</v>
      </c>
      <c r="AG82" s="2">
        <v>33.822762662919303</v>
      </c>
      <c r="AH82" s="2" t="s">
        <v>37</v>
      </c>
      <c r="AI82" s="5">
        <v>9.0090000000000003</v>
      </c>
      <c r="AJ82" s="5">
        <v>122.27832606829</v>
      </c>
      <c r="AK82" s="5" t="s">
        <v>37</v>
      </c>
      <c r="AL82" s="2">
        <v>1035.2149999999999</v>
      </c>
      <c r="AM82" s="2">
        <v>10.0840034171359</v>
      </c>
      <c r="AN82" s="2" t="s">
        <v>37</v>
      </c>
      <c r="AO82" s="5">
        <v>21.021999999999998</v>
      </c>
      <c r="AP82" s="5">
        <v>93.780472396289099</v>
      </c>
      <c r="AQ82" s="5" t="s">
        <v>37</v>
      </c>
      <c r="AR82" s="2">
        <v>223.25399999999999</v>
      </c>
      <c r="AS82" s="2">
        <v>23.920786298488199</v>
      </c>
      <c r="AT82" s="2">
        <v>1.4925581441630999E-2</v>
      </c>
      <c r="AU82" s="5">
        <v>198.22800000000001</v>
      </c>
      <c r="AV82" s="5">
        <v>37.779645486549299</v>
      </c>
      <c r="AW82" s="5">
        <v>1.58603564567187E-2</v>
      </c>
      <c r="AX82" s="2">
        <v>10.010999999999999</v>
      </c>
      <c r="AY82" s="2">
        <v>149.07864554328799</v>
      </c>
      <c r="AZ82" s="2">
        <v>2.03406529673883E-3</v>
      </c>
      <c r="BA82" s="5">
        <v>3.0030000000000001</v>
      </c>
      <c r="BB82" s="5">
        <v>224.98285257018401</v>
      </c>
      <c r="BC82" s="5">
        <v>3.0602416361904402E-3</v>
      </c>
      <c r="BD82" s="2">
        <v>24.027000000000001</v>
      </c>
      <c r="BE82" s="2">
        <v>136.37551256380701</v>
      </c>
      <c r="BF82" s="2">
        <v>2.9491549846747201E-3</v>
      </c>
      <c r="BG82" s="5">
        <v>3.0030000000000001</v>
      </c>
      <c r="BH82" s="5">
        <v>224.98285257018401</v>
      </c>
      <c r="BI82" s="5">
        <v>1.82386178968494E-3</v>
      </c>
    </row>
    <row r="83" spans="1:61" x14ac:dyDescent="0.25">
      <c r="A83" s="1"/>
      <c r="B83" s="1" t="b">
        <v>0</v>
      </c>
      <c r="C83" s="1" t="s">
        <v>130</v>
      </c>
      <c r="D83" s="3">
        <v>43419.718877314801</v>
      </c>
      <c r="E83" s="4" t="s">
        <v>31</v>
      </c>
      <c r="F83" s="5" t="s">
        <v>148</v>
      </c>
      <c r="G83" s="1" t="s">
        <v>41</v>
      </c>
      <c r="H83" s="2">
        <v>5786.4889999999996</v>
      </c>
      <c r="I83" s="2">
        <v>4.2280301168599399</v>
      </c>
      <c r="J83" s="2">
        <v>5.1062567634570097</v>
      </c>
      <c r="K83" s="5">
        <v>90471.88</v>
      </c>
      <c r="L83" s="5">
        <v>1.07077811194607</v>
      </c>
      <c r="M83" s="5">
        <v>6.8812645131101</v>
      </c>
      <c r="N83" s="2">
        <v>5058392.841</v>
      </c>
      <c r="O83" s="2">
        <v>0.39752382855382501</v>
      </c>
      <c r="P83" s="2" t="s">
        <v>37</v>
      </c>
      <c r="Q83" s="5">
        <v>28888.123</v>
      </c>
      <c r="R83" s="5">
        <v>1.64214169705674</v>
      </c>
      <c r="S83" s="5" t="s">
        <v>37</v>
      </c>
      <c r="T83" s="2">
        <v>11148.156999999999</v>
      </c>
      <c r="U83" s="2">
        <v>4.1780360008992199</v>
      </c>
      <c r="V83" s="2" t="s">
        <v>37</v>
      </c>
      <c r="W83" s="5">
        <v>723.84199999999998</v>
      </c>
      <c r="X83" s="5">
        <v>11.6096358253966</v>
      </c>
      <c r="Y83" s="5">
        <v>1.96377752732361E-3</v>
      </c>
      <c r="Z83" s="2">
        <v>7341.6210000000001</v>
      </c>
      <c r="AA83" s="2">
        <v>8.1723430714030894</v>
      </c>
      <c r="AB83" s="2">
        <v>0.217252184516112</v>
      </c>
      <c r="AC83" s="5">
        <v>9175.884</v>
      </c>
      <c r="AD83" s="5">
        <v>4.5303536326859799</v>
      </c>
      <c r="AE83" s="5">
        <v>4.2473753109876902E-2</v>
      </c>
      <c r="AF83" s="2">
        <v>222.255</v>
      </c>
      <c r="AG83" s="2">
        <v>25.464919530395701</v>
      </c>
      <c r="AH83" s="2" t="s">
        <v>37</v>
      </c>
      <c r="AI83" s="5">
        <v>24.027999999999999</v>
      </c>
      <c r="AJ83" s="5">
        <v>88.284979238227905</v>
      </c>
      <c r="AK83" s="5">
        <v>1.6678387362117301E-4</v>
      </c>
      <c r="AL83" s="2">
        <v>1379.6420000000001</v>
      </c>
      <c r="AM83" s="2">
        <v>9.5159399033540009</v>
      </c>
      <c r="AN83" s="2" t="s">
        <v>37</v>
      </c>
      <c r="AO83" s="5">
        <v>584.67899999999997</v>
      </c>
      <c r="AP83" s="5">
        <v>20.328092955074201</v>
      </c>
      <c r="AQ83" s="5">
        <v>5.6382079662293102E-3</v>
      </c>
      <c r="AR83" s="2">
        <v>1140.3330000000001</v>
      </c>
      <c r="AS83" s="2">
        <v>12.5228068151945</v>
      </c>
      <c r="AT83" s="2">
        <v>7.6236632096532905E-2</v>
      </c>
      <c r="AU83" s="5">
        <v>943.09900000000005</v>
      </c>
      <c r="AV83" s="5">
        <v>9.3604375211490805</v>
      </c>
      <c r="AW83" s="5">
        <v>7.5457989355565205E-2</v>
      </c>
      <c r="AX83" s="2">
        <v>280.32299999999998</v>
      </c>
      <c r="AY83" s="2">
        <v>23.206509473028198</v>
      </c>
      <c r="AZ83" s="2">
        <v>5.6956876054112301E-2</v>
      </c>
      <c r="BA83" s="5">
        <v>56.064999999999998</v>
      </c>
      <c r="BB83" s="5">
        <v>71.030495546928904</v>
      </c>
      <c r="BC83" s="5">
        <v>5.7133682095576802E-2</v>
      </c>
      <c r="BD83" s="2">
        <v>474.548</v>
      </c>
      <c r="BE83" s="2">
        <v>22.508031129121399</v>
      </c>
      <c r="BF83" s="2">
        <v>5.82476214120538E-2</v>
      </c>
      <c r="BG83" s="5">
        <v>72.081000000000003</v>
      </c>
      <c r="BH83" s="5">
        <v>33.892243560414997</v>
      </c>
      <c r="BI83" s="5">
        <v>4.3778149071688401E-2</v>
      </c>
    </row>
    <row r="84" spans="1:61" x14ac:dyDescent="0.25">
      <c r="A84" s="1"/>
      <c r="B84" s="1" t="b">
        <v>0</v>
      </c>
      <c r="C84" s="1" t="s">
        <v>67</v>
      </c>
      <c r="D84" s="3">
        <v>43419.722465277802</v>
      </c>
      <c r="E84" s="4" t="s">
        <v>31</v>
      </c>
      <c r="F84" s="5" t="s">
        <v>148</v>
      </c>
      <c r="G84" s="1" t="s">
        <v>40</v>
      </c>
      <c r="H84" s="2">
        <v>1134.3150000000001</v>
      </c>
      <c r="I84" s="2">
        <v>10.6652912372779</v>
      </c>
      <c r="J84" s="2" t="s">
        <v>37</v>
      </c>
      <c r="K84" s="5">
        <v>13775.788</v>
      </c>
      <c r="L84" s="5">
        <v>5.7553652254263499</v>
      </c>
      <c r="M84" s="5" t="s">
        <v>37</v>
      </c>
      <c r="N84" s="2">
        <v>5059203.307</v>
      </c>
      <c r="O84" s="2">
        <v>0.51519418345989898</v>
      </c>
      <c r="P84" s="2" t="s">
        <v>37</v>
      </c>
      <c r="Q84" s="5">
        <v>18127.573</v>
      </c>
      <c r="R84" s="5">
        <v>2.61302919865446</v>
      </c>
      <c r="S84" s="5" t="s">
        <v>37</v>
      </c>
      <c r="T84" s="2">
        <v>7315.8130000000001</v>
      </c>
      <c r="U84" s="2">
        <v>3.4958014448166201</v>
      </c>
      <c r="V84" s="2" t="s">
        <v>37</v>
      </c>
      <c r="W84" s="5">
        <v>278.32299999999998</v>
      </c>
      <c r="X84" s="5">
        <v>21.439051091210601</v>
      </c>
      <c r="Y84" s="5" t="s">
        <v>37</v>
      </c>
      <c r="Z84" s="2">
        <v>999.15700000000004</v>
      </c>
      <c r="AA84" s="2">
        <v>8.1787000621055892</v>
      </c>
      <c r="AB84" s="2" t="s">
        <v>37</v>
      </c>
      <c r="AC84" s="5">
        <v>808.94100000000003</v>
      </c>
      <c r="AD84" s="5">
        <v>14.9870770023314</v>
      </c>
      <c r="AE84" s="5" t="s">
        <v>37</v>
      </c>
      <c r="AF84" s="2">
        <v>48.055999999999997</v>
      </c>
      <c r="AG84" s="2">
        <v>32.276354146103301</v>
      </c>
      <c r="AH84" s="2" t="s">
        <v>37</v>
      </c>
      <c r="AI84" s="5">
        <v>1.0009999999999999</v>
      </c>
      <c r="AJ84" s="5">
        <v>316.22776601683802</v>
      </c>
      <c r="AK84" s="5" t="s">
        <v>37</v>
      </c>
      <c r="AL84" s="2">
        <v>691.803</v>
      </c>
      <c r="AM84" s="2">
        <v>17.372948891285201</v>
      </c>
      <c r="AN84" s="2" t="s">
        <v>37</v>
      </c>
      <c r="AO84" s="5">
        <v>1.0009999999999999</v>
      </c>
      <c r="AP84" s="5">
        <v>316.22776601683802</v>
      </c>
      <c r="AQ84" s="5" t="s">
        <v>37</v>
      </c>
      <c r="AR84" s="2">
        <v>230.26499999999999</v>
      </c>
      <c r="AS84" s="2">
        <v>29.2013866393977</v>
      </c>
      <c r="AT84" s="2">
        <v>1.5394299813921101E-2</v>
      </c>
      <c r="AU84" s="5">
        <v>184.21299999999999</v>
      </c>
      <c r="AV84" s="5">
        <v>22.070095608288899</v>
      </c>
      <c r="AW84" s="5">
        <v>1.47390068202349E-2</v>
      </c>
      <c r="AX84" s="2">
        <v>6.0060000000000002</v>
      </c>
      <c r="AY84" s="2">
        <v>140.54567378526099</v>
      </c>
      <c r="AZ84" s="2">
        <v>1.22031726822629E-3</v>
      </c>
      <c r="BA84" s="5">
        <v>1.0009999999999999</v>
      </c>
      <c r="BB84" s="5">
        <v>316.22776601683802</v>
      </c>
      <c r="BC84" s="5">
        <v>1.02008054539681E-3</v>
      </c>
      <c r="BD84" s="2">
        <v>22.024000000000001</v>
      </c>
      <c r="BE84" s="2">
        <v>133.475377038354</v>
      </c>
      <c r="BF84" s="2">
        <v>2.7033000117566101E-3</v>
      </c>
      <c r="BG84" s="5">
        <v>4.0039999999999996</v>
      </c>
      <c r="BH84" s="5">
        <v>174.80147469502501</v>
      </c>
      <c r="BI84" s="5">
        <v>2.4318157195799199E-3</v>
      </c>
    </row>
    <row r="85" spans="1:61" x14ac:dyDescent="0.25">
      <c r="A85" s="1"/>
      <c r="B85" s="1" t="b">
        <v>0</v>
      </c>
      <c r="C85" s="1" t="s">
        <v>21</v>
      </c>
      <c r="D85" s="3">
        <v>43419.726053240702</v>
      </c>
      <c r="E85" s="4" t="s">
        <v>31</v>
      </c>
      <c r="F85" s="5" t="s">
        <v>148</v>
      </c>
      <c r="G85" s="1" t="s">
        <v>40</v>
      </c>
      <c r="H85" s="2">
        <v>1065.2329999999999</v>
      </c>
      <c r="I85" s="2">
        <v>14.1450024201449</v>
      </c>
      <c r="J85" s="2" t="s">
        <v>37</v>
      </c>
      <c r="K85" s="5">
        <v>13864.981</v>
      </c>
      <c r="L85" s="5">
        <v>3.9624083861576298</v>
      </c>
      <c r="M85" s="5" t="s">
        <v>37</v>
      </c>
      <c r="N85" s="2">
        <v>5026828.5420000004</v>
      </c>
      <c r="O85" s="2">
        <v>0.84300575289872204</v>
      </c>
      <c r="P85" s="2" t="s">
        <v>37</v>
      </c>
      <c r="Q85" s="5">
        <v>17922.145</v>
      </c>
      <c r="R85" s="5">
        <v>3.9590982537160699</v>
      </c>
      <c r="S85" s="5" t="s">
        <v>37</v>
      </c>
      <c r="T85" s="2">
        <v>7300.7790000000005</v>
      </c>
      <c r="U85" s="2">
        <v>4.3463863311366797</v>
      </c>
      <c r="V85" s="2" t="s">
        <v>37</v>
      </c>
      <c r="W85" s="5">
        <v>249.286</v>
      </c>
      <c r="X85" s="5">
        <v>20.2542824575848</v>
      </c>
      <c r="Y85" s="5" t="s">
        <v>37</v>
      </c>
      <c r="Z85" s="2">
        <v>1014.181</v>
      </c>
      <c r="AA85" s="2">
        <v>12.046503248140599</v>
      </c>
      <c r="AB85" s="2" t="s">
        <v>37</v>
      </c>
      <c r="AC85" s="5">
        <v>782.91499999999996</v>
      </c>
      <c r="AD85" s="5">
        <v>10.9641651377011</v>
      </c>
      <c r="AE85" s="5" t="s">
        <v>37</v>
      </c>
      <c r="AF85" s="2">
        <v>53.061</v>
      </c>
      <c r="AG85" s="2">
        <v>75.500436827868995</v>
      </c>
      <c r="AH85" s="2" t="s">
        <v>37</v>
      </c>
      <c r="AI85" s="5">
        <v>0</v>
      </c>
      <c r="AJ85" s="5" t="s">
        <v>46</v>
      </c>
      <c r="AK85" s="5" t="s">
        <v>37</v>
      </c>
      <c r="AL85" s="2">
        <v>614.71799999999996</v>
      </c>
      <c r="AM85" s="2">
        <v>21.894981029141</v>
      </c>
      <c r="AN85" s="2" t="s">
        <v>37</v>
      </c>
      <c r="AO85" s="5">
        <v>3.0030000000000001</v>
      </c>
      <c r="AP85" s="5">
        <v>224.98285257018401</v>
      </c>
      <c r="AQ85" s="5" t="s">
        <v>37</v>
      </c>
      <c r="AR85" s="2">
        <v>211.24199999999999</v>
      </c>
      <c r="AS85" s="2">
        <v>36.332521276593603</v>
      </c>
      <c r="AT85" s="2">
        <v>1.4122522664288199E-2</v>
      </c>
      <c r="AU85" s="5">
        <v>182.20599999999999</v>
      </c>
      <c r="AV85" s="5">
        <v>31.383356863496999</v>
      </c>
      <c r="AW85" s="5">
        <v>1.4578425391735201E-2</v>
      </c>
      <c r="AX85" s="2">
        <v>6.0060000000000002</v>
      </c>
      <c r="AY85" s="2">
        <v>140.54567378526099</v>
      </c>
      <c r="AZ85" s="2">
        <v>1.22031726822629E-3</v>
      </c>
      <c r="BA85" s="5">
        <v>3.0030000000000001</v>
      </c>
      <c r="BB85" s="5">
        <v>224.98285257018401</v>
      </c>
      <c r="BC85" s="5">
        <v>3.0602416361904402E-3</v>
      </c>
      <c r="BD85" s="2">
        <v>9.01</v>
      </c>
      <c r="BE85" s="2">
        <v>122.288289502252</v>
      </c>
      <c r="BF85" s="2">
        <v>1.10591777633159E-3</v>
      </c>
      <c r="BG85" s="5">
        <v>4.0039999999999996</v>
      </c>
      <c r="BH85" s="5">
        <v>241.52294576982399</v>
      </c>
      <c r="BI85" s="5">
        <v>2.4318157195799199E-3</v>
      </c>
    </row>
    <row r="87" spans="1:61" x14ac:dyDescent="0.25">
      <c r="G87" s="20" t="s">
        <v>333</v>
      </c>
      <c r="T87">
        <f>AVERAGE(T3:T5,T7,T9,T11,T13,T15,T17:T19,T21,T23,T25,T27,T29,T31,T33,T35,T37,T39,T41,T43,T45,T47,T49,T51,T53,T55,T57,T59,T61,T63,T65,T67,T69,T71,T73,T75,T77,T79,T81,T84,T85)</f>
        <v>6743.9909545454548</v>
      </c>
      <c r="W87">
        <f>AVERAGE(W3:W5,W7,W9,W11,W13,W15,W17:W19,W21,W23,W25,W27,W29,W31,W33,W35,W37,W39,W41,W43,W45,W47,W49,W51,W53,W55,W57,W59,W61,W63,W65,W67,W69,W71,W73,W75,W77,W79,W81,W84,W85)</f>
        <v>302.00493181818183</v>
      </c>
      <c r="Z87">
        <f>AVERAGE(Z3:Z5,Z7,Z9,Z11,Z13,Z15,Z17:Z19,Z21,Z23,Z25,Z27,Z29,Z31,Z33,Z35,Z37,Z39,Z41,Z43,Z45,Z47,Z49,Z51,Z53,Z55,Z57,Z59,Z61,Z63,Z65,Z67,Z69,Z71,Z73,Z75,Z77,Z79,Z81,Z84,Z85)</f>
        <v>1034.3867500000006</v>
      </c>
      <c r="AC87">
        <f>AVERAGE(AC3:AC5,AC7,AC9,AC11,AC13,AC15,AC17:AC19,AC21,AC23,AC25,AC27,AC29,AC31,AC33,AC35,AC37,AC39,AC41,AC43,AC45,AC47,AC49,AC51,AC53,AC55,AC57,AC59,AC61,AC63,AC65,AC67,AC69,AC71,AC73,AC75,AC77,AC79,AC81,AC84,AC85)</f>
        <v>852.9785454545455</v>
      </c>
      <c r="AF87">
        <f>AVERAGE(AF3:AF5,AF7,AF9,AF11,AF13,AF15,AF17:AF19,AF21,AF23,AF25,AF27,AF29,AF31,AF33,AF35,AF37,AF39,AF41,AF43,AF45,AF47,AF49,AF51,AF53,AF55,AF57,AF59,AF61,AF63,AF65,AF67,AF69,AF71,AF73,AF75,AF77,AF79,AF81,AF84,AF85)</f>
        <v>97.816681818181806</v>
      </c>
      <c r="AI87">
        <f>AVERAGE(AI3:AI5,AI7,AI9,AI11,AI13,AI15,AI17:AI19,AI21,AI23,AI25,AI27,AI29,AI31,AI33,AI35,AI37,AI39,AI41,AI43,AI45,AI47,AI49,AI51,AI53,AI55,AI57,AI59,AI61,AI63,AI65,AI67,AI69,AI71,AI73,AI75,AI77,AI79,AI81,AI84,AI85)</f>
        <v>19.408090909090905</v>
      </c>
      <c r="AL87">
        <f>AVERAGE(AL3:AL5,AL7,AL9,AL11,AL13,AL15,AL17:AL19,AL21,AL23,AL25,AL27,AL29,AL31,AL33,AL35,AL37,AL39,AL41,AL43,AL45,AL47,AL49,AL51,AL53,AL55,AL57,AL59,AL61,AL63,AL65,AL67,AL69,AL71,AL73,AL75,AL77,AL79,AL81,AL84,AL85)</f>
        <v>743.80549999999994</v>
      </c>
      <c r="AO87">
        <f>AVERAGE(AO3:AO5,AO7,AO9,AO11,AO13,AO15,AO17:AO19,AO21,AO23,AO25,AO27,AO29,AO31,AO33,AO35,AO37,AO39,AO41,AO43,AO45,AO47,AO49,AO51,AO53,AO55,AO57,AO59,AO61,AO63,AO65,AO67,AO69,AO71,AO73,AO75,AO77,AO79,AO81,AO84,AO85)</f>
        <v>22.184045454545451</v>
      </c>
    </row>
  </sheetData>
  <mergeCells count="19">
    <mergeCell ref="A1:G1"/>
    <mergeCell ref="H1:J1"/>
    <mergeCell ref="K1:M1"/>
    <mergeCell ref="N1:P1"/>
    <mergeCell ref="Q1:S1"/>
    <mergeCell ref="T1:V1"/>
    <mergeCell ref="W1:Y1"/>
    <mergeCell ref="Z1:AB1"/>
    <mergeCell ref="AC1:AE1"/>
    <mergeCell ref="AF1:AH1"/>
    <mergeCell ref="AX1:AZ1"/>
    <mergeCell ref="BA1:BC1"/>
    <mergeCell ref="BD1:BF1"/>
    <mergeCell ref="BG1:BI1"/>
    <mergeCell ref="AI1:AK1"/>
    <mergeCell ref="AL1:AN1"/>
    <mergeCell ref="AO1:AQ1"/>
    <mergeCell ref="AR1:AT1"/>
    <mergeCell ref="AU1:AW1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ValueList_Helper!$A$1:$A$20</xm:f>
          </x14:formula1>
          <xm:sqref>E3:E85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U41"/>
  <sheetViews>
    <sheetView zoomScale="80" zoomScaleNormal="8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BJ4" sqref="BJ4"/>
    </sheetView>
  </sheetViews>
  <sheetFormatPr defaultColWidth="9.140625" defaultRowHeight="15" x14ac:dyDescent="0.25"/>
  <cols>
    <col min="1" max="1" width="11" style="27" customWidth="1"/>
    <col min="2" max="2" width="5.85546875" style="27" customWidth="1"/>
    <col min="3" max="3" width="21.28515625" style="27" customWidth="1"/>
    <col min="4" max="4" width="10.140625" style="27" hidden="1" customWidth="1"/>
    <col min="5" max="5" width="12.140625" style="27" hidden="1" customWidth="1"/>
    <col min="6" max="6" width="8" style="27" hidden="1" customWidth="1"/>
    <col min="7" max="7" width="8.85546875" style="27" hidden="1" customWidth="1"/>
    <col min="8" max="8" width="8.5703125" style="27" hidden="1" customWidth="1"/>
    <col min="9" max="9" width="11.42578125" style="27" hidden="1" customWidth="1"/>
    <col min="10" max="10" width="12.42578125" style="27" hidden="1" customWidth="1"/>
    <col min="11" max="11" width="12.140625" style="27" hidden="1" customWidth="1"/>
    <col min="12" max="12" width="9.140625" style="27" hidden="1" customWidth="1"/>
    <col min="13" max="13" width="10.5703125" style="27" hidden="1" customWidth="1"/>
    <col min="14" max="14" width="8.5703125" style="27" hidden="1" customWidth="1"/>
    <col min="15" max="15" width="6.42578125" style="27" hidden="1" customWidth="1"/>
    <col min="16" max="16" width="10.7109375" style="27" hidden="1" customWidth="1"/>
    <col min="17" max="22" width="9" style="27" hidden="1" customWidth="1"/>
    <col min="23" max="27" width="11.140625" style="27" hidden="1" customWidth="1"/>
    <col min="28" max="28" width="12.7109375" style="27" hidden="1" customWidth="1"/>
    <col min="29" max="30" width="9" style="27" hidden="1" customWidth="1"/>
    <col min="31" max="31" width="10.42578125" style="27" hidden="1" customWidth="1"/>
    <col min="32" max="32" width="9" style="27" hidden="1" customWidth="1"/>
    <col min="33" max="33" width="11.7109375" style="27" hidden="1" customWidth="1"/>
    <col min="34" max="34" width="12.5703125" style="27" hidden="1" customWidth="1"/>
    <col min="35" max="39" width="11.140625" style="27" hidden="1" customWidth="1"/>
    <col min="40" max="40" width="11.7109375" style="27" hidden="1" customWidth="1"/>
    <col min="41" max="42" width="9" style="27" hidden="1" customWidth="1"/>
    <col min="43" max="43" width="10" style="27" hidden="1" customWidth="1"/>
    <col min="44" max="44" width="9" style="27" hidden="1" customWidth="1"/>
    <col min="45" max="45" width="11.7109375" style="27" hidden="1" customWidth="1"/>
    <col min="46" max="46" width="9" style="27" hidden="1" customWidth="1"/>
    <col min="47" max="49" width="11.140625" style="27" hidden="1" customWidth="1"/>
    <col min="50" max="50" width="8.5703125" style="27" hidden="1" customWidth="1"/>
    <col min="51" max="51" width="6.42578125" style="27" hidden="1" customWidth="1"/>
    <col min="52" max="52" width="11.7109375" style="27" customWidth="1"/>
    <col min="53" max="56" width="9" style="27" customWidth="1"/>
    <col min="57" max="57" width="11.7109375" style="27" bestFit="1" customWidth="1"/>
    <col min="58" max="58" width="9" style="27" customWidth="1"/>
    <col min="59" max="63" width="11.140625" style="27" customWidth="1"/>
    <col min="64" max="64" width="11.7109375" style="27" customWidth="1"/>
    <col min="65" max="68" width="9" style="27" customWidth="1"/>
    <col min="69" max="69" width="11.7109375" style="27" bestFit="1" customWidth="1"/>
    <col min="70" max="70" width="12.5703125" style="27" bestFit="1" customWidth="1"/>
    <col min="71" max="75" width="11.140625" style="27" customWidth="1"/>
    <col min="76" max="76" width="10.7109375" style="27" customWidth="1"/>
    <col min="77" max="80" width="9" style="27" customWidth="1"/>
    <col min="81" max="81" width="11.7109375" style="27" bestFit="1" customWidth="1"/>
    <col min="82" max="82" width="12.5703125" style="27" bestFit="1" customWidth="1"/>
    <col min="83" max="87" width="11.140625" style="27" customWidth="1"/>
    <col min="88" max="88" width="12.7109375" style="27" customWidth="1"/>
    <col min="89" max="92" width="9" style="27" customWidth="1"/>
    <col min="93" max="93" width="11.7109375" style="27" bestFit="1" customWidth="1"/>
    <col min="94" max="94" width="12.5703125" style="27" bestFit="1" customWidth="1"/>
    <col min="95" max="99" width="11.140625" style="27" customWidth="1"/>
    <col min="100" max="100" width="11.7109375" style="27" customWidth="1"/>
    <col min="101" max="104" width="9" style="27" customWidth="1"/>
    <col min="105" max="105" width="11.7109375" style="27" bestFit="1" customWidth="1"/>
    <col min="106" max="106" width="12.5703125" style="27" bestFit="1" customWidth="1"/>
    <col min="107" max="111" width="11.140625" style="27" customWidth="1"/>
    <col min="112" max="112" width="11.7109375" style="27" customWidth="1"/>
    <col min="113" max="116" width="9" style="27" customWidth="1"/>
    <col min="117" max="117" width="11.7109375" style="27" bestFit="1" customWidth="1"/>
    <col min="118" max="118" width="12.5703125" style="27" bestFit="1" customWidth="1"/>
    <col min="119" max="123" width="11.140625" style="27" customWidth="1"/>
    <col min="124" max="124" width="11.7109375" style="27" customWidth="1"/>
    <col min="125" max="128" width="9" style="27" customWidth="1"/>
    <col min="129" max="129" width="11.7109375" style="27" bestFit="1" customWidth="1"/>
    <col min="130" max="130" width="12.5703125" style="27" bestFit="1" customWidth="1"/>
    <col min="131" max="135" width="11.140625" style="27" customWidth="1"/>
    <col min="136" max="136" width="11.7109375" style="27" customWidth="1"/>
    <col min="137" max="140" width="9" style="27" customWidth="1"/>
    <col min="141" max="141" width="11.7109375" style="27" customWidth="1"/>
    <col min="142" max="142" width="12.5703125" style="27" bestFit="1" customWidth="1"/>
    <col min="143" max="147" width="11.140625" style="27" customWidth="1"/>
    <col min="148" max="148" width="11.7109375" style="27" customWidth="1"/>
    <col min="149" max="149" width="9" style="27" customWidth="1"/>
    <col min="150" max="150" width="15.140625" style="27" customWidth="1"/>
    <col min="151" max="151" width="11.7109375" style="27" customWidth="1"/>
    <col min="152" max="152" width="9" style="27" customWidth="1"/>
    <col min="153" max="153" width="15.140625" style="27" customWidth="1"/>
    <col min="154" max="154" width="10.7109375" style="27" customWidth="1"/>
    <col min="155" max="155" width="9" style="27" customWidth="1"/>
    <col min="156" max="156" width="15.140625" style="27" customWidth="1"/>
    <col min="157" max="157" width="9.7109375" style="27" customWidth="1"/>
    <col min="158" max="158" width="9" style="27" customWidth="1"/>
    <col min="159" max="159" width="15.140625" style="27" customWidth="1"/>
    <col min="160" max="160" width="10.7109375" style="27" customWidth="1"/>
    <col min="161" max="161" width="9" style="27" customWidth="1"/>
    <col min="162" max="162" width="15.140625" style="27" customWidth="1"/>
    <col min="163" max="163" width="10.7109375" style="27" customWidth="1"/>
    <col min="164" max="164" width="9" style="27" customWidth="1"/>
    <col min="165" max="165" width="15.28515625" style="27" customWidth="1"/>
    <col min="166" max="166" width="9.140625" style="27"/>
    <col min="167" max="167" width="15.28515625" style="27" customWidth="1"/>
    <col min="168" max="168" width="13.140625" style="58" bestFit="1" customWidth="1"/>
    <col min="169" max="169" width="11.5703125" style="27" bestFit="1" customWidth="1"/>
    <col min="170" max="170" width="14.85546875" style="58" bestFit="1" customWidth="1"/>
    <col min="171" max="171" width="9.28515625" style="27" bestFit="1" customWidth="1"/>
    <col min="172" max="172" width="10.7109375" style="58" bestFit="1" customWidth="1"/>
    <col min="173" max="173" width="9.140625" style="27"/>
    <col min="174" max="175" width="21.5703125" style="27" bestFit="1" customWidth="1"/>
    <col min="176" max="177" width="21.42578125" style="27" bestFit="1" customWidth="1"/>
    <col min="178" max="16384" width="9.140625" style="27"/>
  </cols>
  <sheetData>
    <row r="1" spans="1:177" ht="18" customHeight="1" x14ac:dyDescent="0.25">
      <c r="A1" s="107"/>
      <c r="B1" s="107"/>
      <c r="C1" s="108"/>
      <c r="D1" s="106" t="s">
        <v>173</v>
      </c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8"/>
      <c r="P1" s="106" t="s">
        <v>5</v>
      </c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8"/>
      <c r="AB1" s="106" t="s">
        <v>57</v>
      </c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8"/>
      <c r="AN1" s="106" t="s">
        <v>123</v>
      </c>
      <c r="AO1" s="107"/>
      <c r="AP1" s="107"/>
      <c r="AQ1" s="107"/>
      <c r="AR1" s="107"/>
      <c r="AS1" s="107"/>
      <c r="AT1" s="107"/>
      <c r="AU1" s="107"/>
      <c r="AV1" s="107"/>
      <c r="AW1" s="107"/>
      <c r="AX1" s="107"/>
      <c r="AY1" s="108"/>
      <c r="AZ1" s="106" t="s">
        <v>22</v>
      </c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8"/>
      <c r="BL1" s="106" t="s">
        <v>66</v>
      </c>
      <c r="BM1" s="107"/>
      <c r="BN1" s="107"/>
      <c r="BO1" s="107"/>
      <c r="BP1" s="107"/>
      <c r="BQ1" s="107"/>
      <c r="BR1" s="107"/>
      <c r="BS1" s="107"/>
      <c r="BT1" s="107"/>
      <c r="BU1" s="107"/>
      <c r="BV1" s="107"/>
      <c r="BW1" s="108"/>
      <c r="BX1" s="106" t="s">
        <v>45</v>
      </c>
      <c r="BY1" s="107"/>
      <c r="BZ1" s="107"/>
      <c r="CA1" s="107"/>
      <c r="CB1" s="107"/>
      <c r="CC1" s="107"/>
      <c r="CD1" s="107"/>
      <c r="CE1" s="107"/>
      <c r="CF1" s="107"/>
      <c r="CG1" s="107"/>
      <c r="CH1" s="107"/>
      <c r="CI1" s="108"/>
      <c r="CJ1" s="106" t="s">
        <v>53</v>
      </c>
      <c r="CK1" s="107"/>
      <c r="CL1" s="107"/>
      <c r="CM1" s="107"/>
      <c r="CN1" s="107"/>
      <c r="CO1" s="107"/>
      <c r="CP1" s="107"/>
      <c r="CQ1" s="107"/>
      <c r="CR1" s="107"/>
      <c r="CS1" s="107"/>
      <c r="CT1" s="107"/>
      <c r="CU1" s="108"/>
      <c r="CV1" s="106" t="s">
        <v>114</v>
      </c>
      <c r="CW1" s="107"/>
      <c r="CX1" s="107"/>
      <c r="CY1" s="107"/>
      <c r="CZ1" s="107"/>
      <c r="DA1" s="107"/>
      <c r="DB1" s="107"/>
      <c r="DC1" s="107"/>
      <c r="DD1" s="107"/>
      <c r="DE1" s="107"/>
      <c r="DF1" s="107"/>
      <c r="DG1" s="108"/>
      <c r="DH1" s="106" t="s">
        <v>11</v>
      </c>
      <c r="DI1" s="107"/>
      <c r="DJ1" s="107"/>
      <c r="DK1" s="107"/>
      <c r="DL1" s="107"/>
      <c r="DM1" s="107"/>
      <c r="DN1" s="107"/>
      <c r="DO1" s="107"/>
      <c r="DP1" s="107"/>
      <c r="DQ1" s="107"/>
      <c r="DR1" s="107"/>
      <c r="DS1" s="108"/>
      <c r="DT1" s="106" t="s">
        <v>16</v>
      </c>
      <c r="DU1" s="107"/>
      <c r="DV1" s="107"/>
      <c r="DW1" s="107"/>
      <c r="DX1" s="107"/>
      <c r="DY1" s="107"/>
      <c r="DZ1" s="107"/>
      <c r="EA1" s="107"/>
      <c r="EB1" s="107"/>
      <c r="EC1" s="107"/>
      <c r="ED1" s="107"/>
      <c r="EE1" s="108"/>
      <c r="EF1" s="106" t="s">
        <v>50</v>
      </c>
      <c r="EG1" s="107"/>
      <c r="EH1" s="107"/>
      <c r="EI1" s="107"/>
      <c r="EJ1" s="107"/>
      <c r="EK1" s="107"/>
      <c r="EL1" s="107"/>
      <c r="EM1" s="107"/>
      <c r="EN1" s="107"/>
      <c r="EO1" s="107"/>
      <c r="EP1" s="107"/>
      <c r="EQ1" s="108"/>
      <c r="ER1" s="106" t="s">
        <v>134</v>
      </c>
      <c r="ES1" s="107"/>
      <c r="ET1" s="108"/>
      <c r="EU1" s="106" t="s">
        <v>64</v>
      </c>
      <c r="EV1" s="107"/>
      <c r="EW1" s="108"/>
      <c r="EX1" s="106" t="s">
        <v>87</v>
      </c>
      <c r="EY1" s="107"/>
      <c r="EZ1" s="108"/>
      <c r="FA1" s="106" t="s">
        <v>9</v>
      </c>
      <c r="FB1" s="107"/>
      <c r="FC1" s="108"/>
      <c r="FD1" s="106" t="s">
        <v>150</v>
      </c>
      <c r="FE1" s="107"/>
      <c r="FF1" s="108"/>
      <c r="FG1" s="106" t="s">
        <v>59</v>
      </c>
      <c r="FH1" s="107"/>
      <c r="FI1" s="108"/>
      <c r="FK1" s="109" t="s">
        <v>281</v>
      </c>
      <c r="FL1" s="110"/>
      <c r="FM1" s="110"/>
      <c r="FN1" s="111"/>
      <c r="FO1" s="112" t="s">
        <v>277</v>
      </c>
      <c r="FP1" s="113"/>
      <c r="FR1" s="112" t="s">
        <v>282</v>
      </c>
      <c r="FS1" s="114"/>
      <c r="FT1" s="114"/>
      <c r="FU1" s="113"/>
    </row>
    <row r="2" spans="1:177" ht="18" customHeight="1" x14ac:dyDescent="0.25">
      <c r="A2" s="6" t="s">
        <v>86</v>
      </c>
      <c r="B2" s="6" t="s">
        <v>32</v>
      </c>
      <c r="C2" s="6" t="s">
        <v>137</v>
      </c>
      <c r="D2" s="22" t="s">
        <v>132</v>
      </c>
      <c r="E2" s="22" t="s">
        <v>127</v>
      </c>
      <c r="F2" s="22" t="s">
        <v>265</v>
      </c>
      <c r="G2" s="22" t="s">
        <v>266</v>
      </c>
      <c r="H2" s="22" t="s">
        <v>267</v>
      </c>
      <c r="I2" s="22" t="s">
        <v>268</v>
      </c>
      <c r="J2" s="22" t="s">
        <v>269</v>
      </c>
      <c r="K2" s="22" t="s">
        <v>159</v>
      </c>
      <c r="L2" s="22" t="s">
        <v>270</v>
      </c>
      <c r="M2" s="22" t="s">
        <v>271</v>
      </c>
      <c r="N2" s="22" t="s">
        <v>181</v>
      </c>
      <c r="O2" s="22" t="s">
        <v>272</v>
      </c>
      <c r="P2" s="22" t="s">
        <v>132</v>
      </c>
      <c r="Q2" s="22" t="s">
        <v>127</v>
      </c>
      <c r="R2" s="22" t="s">
        <v>265</v>
      </c>
      <c r="S2" s="22" t="s">
        <v>266</v>
      </c>
      <c r="T2" s="22" t="s">
        <v>267</v>
      </c>
      <c r="U2" s="22" t="s">
        <v>268</v>
      </c>
      <c r="V2" s="22" t="s">
        <v>269</v>
      </c>
      <c r="W2" s="22" t="s">
        <v>159</v>
      </c>
      <c r="X2" s="22" t="s">
        <v>270</v>
      </c>
      <c r="Y2" s="22" t="s">
        <v>271</v>
      </c>
      <c r="Z2" s="22" t="s">
        <v>181</v>
      </c>
      <c r="AA2" s="22" t="s">
        <v>272</v>
      </c>
      <c r="AB2" s="22" t="s">
        <v>132</v>
      </c>
      <c r="AC2" s="22" t="s">
        <v>127</v>
      </c>
      <c r="AD2" s="22" t="s">
        <v>265</v>
      </c>
      <c r="AE2" s="22" t="s">
        <v>266</v>
      </c>
      <c r="AF2" s="22" t="s">
        <v>267</v>
      </c>
      <c r="AG2" s="22" t="s">
        <v>268</v>
      </c>
      <c r="AH2" s="22" t="s">
        <v>269</v>
      </c>
      <c r="AI2" s="22" t="s">
        <v>159</v>
      </c>
      <c r="AJ2" s="22" t="s">
        <v>270</v>
      </c>
      <c r="AK2" s="22" t="s">
        <v>271</v>
      </c>
      <c r="AL2" s="22" t="s">
        <v>181</v>
      </c>
      <c r="AM2" s="22" t="s">
        <v>272</v>
      </c>
      <c r="AN2" s="22" t="s">
        <v>132</v>
      </c>
      <c r="AO2" s="22" t="s">
        <v>127</v>
      </c>
      <c r="AP2" s="22" t="s">
        <v>265</v>
      </c>
      <c r="AQ2" s="22" t="s">
        <v>266</v>
      </c>
      <c r="AR2" s="22" t="s">
        <v>267</v>
      </c>
      <c r="AS2" s="22" t="s">
        <v>268</v>
      </c>
      <c r="AT2" s="22" t="s">
        <v>269</v>
      </c>
      <c r="AU2" s="22" t="s">
        <v>159</v>
      </c>
      <c r="AV2" s="22" t="s">
        <v>270</v>
      </c>
      <c r="AW2" s="22" t="s">
        <v>271</v>
      </c>
      <c r="AX2" s="22" t="s">
        <v>181</v>
      </c>
      <c r="AY2" s="22" t="s">
        <v>272</v>
      </c>
      <c r="AZ2" s="22" t="s">
        <v>132</v>
      </c>
      <c r="BA2" s="22" t="s">
        <v>127</v>
      </c>
      <c r="BB2" s="22" t="s">
        <v>265</v>
      </c>
      <c r="BC2" s="22" t="s">
        <v>266</v>
      </c>
      <c r="BD2" s="22" t="s">
        <v>267</v>
      </c>
      <c r="BE2" s="22" t="s">
        <v>268</v>
      </c>
      <c r="BF2" s="22" t="s">
        <v>269</v>
      </c>
      <c r="BG2" s="22" t="s">
        <v>159</v>
      </c>
      <c r="BH2" s="22" t="s">
        <v>270</v>
      </c>
      <c r="BI2" s="22" t="s">
        <v>271</v>
      </c>
      <c r="BJ2" s="22" t="s">
        <v>181</v>
      </c>
      <c r="BK2" s="22" t="s">
        <v>272</v>
      </c>
      <c r="BL2" s="22" t="s">
        <v>132</v>
      </c>
      <c r="BM2" s="22" t="s">
        <v>127</v>
      </c>
      <c r="BN2" s="22" t="s">
        <v>265</v>
      </c>
      <c r="BO2" s="22" t="s">
        <v>266</v>
      </c>
      <c r="BP2" s="22" t="s">
        <v>267</v>
      </c>
      <c r="BQ2" s="22" t="s">
        <v>268</v>
      </c>
      <c r="BR2" s="22" t="s">
        <v>269</v>
      </c>
      <c r="BS2" s="22" t="s">
        <v>159</v>
      </c>
      <c r="BT2" s="22" t="s">
        <v>270</v>
      </c>
      <c r="BU2" s="22" t="s">
        <v>271</v>
      </c>
      <c r="BV2" s="22" t="s">
        <v>181</v>
      </c>
      <c r="BW2" s="22" t="s">
        <v>272</v>
      </c>
      <c r="BX2" s="22" t="s">
        <v>132</v>
      </c>
      <c r="BY2" s="22" t="s">
        <v>127</v>
      </c>
      <c r="BZ2" s="22" t="s">
        <v>265</v>
      </c>
      <c r="CA2" s="22" t="s">
        <v>266</v>
      </c>
      <c r="CB2" s="22" t="s">
        <v>267</v>
      </c>
      <c r="CC2" s="22" t="s">
        <v>268</v>
      </c>
      <c r="CD2" s="22" t="s">
        <v>269</v>
      </c>
      <c r="CE2" s="22" t="s">
        <v>159</v>
      </c>
      <c r="CF2" s="22" t="s">
        <v>270</v>
      </c>
      <c r="CG2" s="22" t="s">
        <v>271</v>
      </c>
      <c r="CH2" s="22" t="s">
        <v>181</v>
      </c>
      <c r="CI2" s="22" t="s">
        <v>272</v>
      </c>
      <c r="CJ2" s="22" t="s">
        <v>132</v>
      </c>
      <c r="CK2" s="22" t="s">
        <v>127</v>
      </c>
      <c r="CL2" s="22" t="s">
        <v>265</v>
      </c>
      <c r="CM2" s="22" t="s">
        <v>266</v>
      </c>
      <c r="CN2" s="22" t="s">
        <v>267</v>
      </c>
      <c r="CO2" s="22" t="s">
        <v>268</v>
      </c>
      <c r="CP2" s="22" t="s">
        <v>269</v>
      </c>
      <c r="CQ2" s="22" t="s">
        <v>159</v>
      </c>
      <c r="CR2" s="22" t="s">
        <v>270</v>
      </c>
      <c r="CS2" s="22" t="s">
        <v>271</v>
      </c>
      <c r="CT2" s="22" t="s">
        <v>181</v>
      </c>
      <c r="CU2" s="22" t="s">
        <v>272</v>
      </c>
      <c r="CV2" s="22" t="s">
        <v>132</v>
      </c>
      <c r="CW2" s="22" t="s">
        <v>127</v>
      </c>
      <c r="CX2" s="22" t="s">
        <v>265</v>
      </c>
      <c r="CY2" s="22" t="s">
        <v>266</v>
      </c>
      <c r="CZ2" s="22" t="s">
        <v>267</v>
      </c>
      <c r="DA2" s="22" t="s">
        <v>268</v>
      </c>
      <c r="DB2" s="22" t="s">
        <v>269</v>
      </c>
      <c r="DC2" s="22" t="s">
        <v>159</v>
      </c>
      <c r="DD2" s="22" t="s">
        <v>270</v>
      </c>
      <c r="DE2" s="22" t="s">
        <v>271</v>
      </c>
      <c r="DF2" s="22" t="s">
        <v>181</v>
      </c>
      <c r="DG2" s="22" t="s">
        <v>272</v>
      </c>
      <c r="DH2" s="22" t="s">
        <v>132</v>
      </c>
      <c r="DI2" s="22" t="s">
        <v>127</v>
      </c>
      <c r="DJ2" s="22" t="s">
        <v>265</v>
      </c>
      <c r="DK2" s="22" t="s">
        <v>266</v>
      </c>
      <c r="DL2" s="22" t="s">
        <v>267</v>
      </c>
      <c r="DM2" s="22" t="s">
        <v>268</v>
      </c>
      <c r="DN2" s="22" t="s">
        <v>269</v>
      </c>
      <c r="DO2" s="22" t="s">
        <v>159</v>
      </c>
      <c r="DP2" s="22" t="s">
        <v>270</v>
      </c>
      <c r="DQ2" s="22" t="s">
        <v>271</v>
      </c>
      <c r="DR2" s="22" t="s">
        <v>181</v>
      </c>
      <c r="DS2" s="22" t="s">
        <v>272</v>
      </c>
      <c r="DT2" s="22" t="s">
        <v>132</v>
      </c>
      <c r="DU2" s="22" t="s">
        <v>127</v>
      </c>
      <c r="DV2" s="22" t="s">
        <v>265</v>
      </c>
      <c r="DW2" s="22" t="s">
        <v>266</v>
      </c>
      <c r="DX2" s="22" t="s">
        <v>267</v>
      </c>
      <c r="DY2" s="22" t="s">
        <v>268</v>
      </c>
      <c r="DZ2" s="22" t="s">
        <v>269</v>
      </c>
      <c r="EA2" s="22" t="s">
        <v>159</v>
      </c>
      <c r="EB2" s="22" t="s">
        <v>270</v>
      </c>
      <c r="EC2" s="22" t="s">
        <v>271</v>
      </c>
      <c r="ED2" s="22" t="s">
        <v>181</v>
      </c>
      <c r="EE2" s="22" t="s">
        <v>272</v>
      </c>
      <c r="EF2" s="22" t="s">
        <v>132</v>
      </c>
      <c r="EG2" s="22" t="s">
        <v>127</v>
      </c>
      <c r="EH2" s="22" t="s">
        <v>265</v>
      </c>
      <c r="EI2" s="22" t="s">
        <v>266</v>
      </c>
      <c r="EJ2" s="22" t="s">
        <v>267</v>
      </c>
      <c r="EK2" s="22" t="s">
        <v>268</v>
      </c>
      <c r="EL2" s="22" t="s">
        <v>269</v>
      </c>
      <c r="EM2" s="22" t="s">
        <v>159</v>
      </c>
      <c r="EN2" s="22" t="s">
        <v>270</v>
      </c>
      <c r="EO2" s="22" t="s">
        <v>271</v>
      </c>
      <c r="EP2" s="22" t="s">
        <v>181</v>
      </c>
      <c r="EQ2" s="22" t="s">
        <v>272</v>
      </c>
      <c r="ER2" s="6" t="s">
        <v>132</v>
      </c>
      <c r="ES2" s="6" t="s">
        <v>127</v>
      </c>
      <c r="ET2" s="6" t="s">
        <v>126</v>
      </c>
      <c r="EU2" s="6" t="s">
        <v>132</v>
      </c>
      <c r="EV2" s="6" t="s">
        <v>127</v>
      </c>
      <c r="EW2" s="6" t="s">
        <v>126</v>
      </c>
      <c r="EX2" s="6" t="s">
        <v>132</v>
      </c>
      <c r="EY2" s="6" t="s">
        <v>127</v>
      </c>
      <c r="EZ2" s="6" t="s">
        <v>126</v>
      </c>
      <c r="FA2" s="6" t="s">
        <v>132</v>
      </c>
      <c r="FB2" s="6" t="s">
        <v>127</v>
      </c>
      <c r="FC2" s="6" t="s">
        <v>126</v>
      </c>
      <c r="FD2" s="6" t="s">
        <v>132</v>
      </c>
      <c r="FE2" s="6" t="s">
        <v>127</v>
      </c>
      <c r="FF2" s="6" t="s">
        <v>126</v>
      </c>
      <c r="FG2" s="6" t="s">
        <v>132</v>
      </c>
      <c r="FH2" s="6" t="s">
        <v>127</v>
      </c>
      <c r="FI2" s="6" t="s">
        <v>126</v>
      </c>
      <c r="FK2" s="25" t="s">
        <v>273</v>
      </c>
      <c r="FL2" s="8" t="s">
        <v>275</v>
      </c>
      <c r="FM2" s="6" t="s">
        <v>274</v>
      </c>
      <c r="FN2" s="26" t="s">
        <v>276</v>
      </c>
      <c r="FO2" s="28" t="s">
        <v>277</v>
      </c>
      <c r="FP2" s="29" t="s">
        <v>278</v>
      </c>
      <c r="FQ2" s="30"/>
      <c r="FR2" s="28" t="s">
        <v>279</v>
      </c>
      <c r="FS2" s="31" t="s">
        <v>279</v>
      </c>
      <c r="FT2" s="31" t="s">
        <v>280</v>
      </c>
      <c r="FU2" s="32" t="s">
        <v>280</v>
      </c>
    </row>
    <row r="3" spans="1:177" x14ac:dyDescent="0.25">
      <c r="A3" s="4" t="s">
        <v>60</v>
      </c>
      <c r="B3" s="33" t="s">
        <v>118</v>
      </c>
      <c r="C3" s="4" t="s">
        <v>334</v>
      </c>
      <c r="D3" s="34">
        <v>4576.768</v>
      </c>
      <c r="E3" s="34">
        <v>6.7258325455230397</v>
      </c>
      <c r="F3" s="34">
        <f>D3*(E3/100)</f>
        <v>307.82575167708393</v>
      </c>
      <c r="G3" s="34">
        <f>D3-D$3</f>
        <v>0</v>
      </c>
      <c r="H3" s="34">
        <f>SQRT((F3^2)+(F$3^2))</f>
        <v>435.33135286942462</v>
      </c>
      <c r="I3" s="34">
        <f>G3*$FR3</f>
        <v>0</v>
      </c>
      <c r="J3" s="35" t="e">
        <f>I3*SQRT(((H3/G3)^2)+(($FS3/$FR3)^2))</f>
        <v>#DIV/0!</v>
      </c>
      <c r="K3" s="34"/>
      <c r="L3" s="34">
        <v>0</v>
      </c>
      <c r="M3" s="34">
        <v>0</v>
      </c>
      <c r="N3" s="34">
        <v>240.23</v>
      </c>
      <c r="O3" s="31">
        <f>N3*SQRT(((M4/L4)^2)+((M5/L5)^2)+((M6/L6)^2)+((M7/L7)^2)+((M8/L8)^2))</f>
        <v>0.59379073034745333</v>
      </c>
      <c r="P3" s="36">
        <v>68986.14</v>
      </c>
      <c r="Q3" s="36">
        <v>1.2175436802658099</v>
      </c>
      <c r="R3" s="36">
        <f>P3*(Q3/100)</f>
        <v>839.93638782932396</v>
      </c>
      <c r="S3" s="36">
        <f>P3-P$3</f>
        <v>0</v>
      </c>
      <c r="T3" s="36">
        <f>SQRT((R3^2)+(R$3^2))</f>
        <v>1187.8494311988979</v>
      </c>
      <c r="U3" s="36">
        <f>S3*$FR3</f>
        <v>0</v>
      </c>
      <c r="V3" s="36" t="e">
        <f>U3*SQRT(((T3/S3)^2)+(($FS3/$FR3)^2))</f>
        <v>#DIV/0!</v>
      </c>
      <c r="W3" s="36"/>
      <c r="X3" s="36">
        <v>0</v>
      </c>
      <c r="Y3" s="36">
        <v>0</v>
      </c>
      <c r="Z3" s="36">
        <v>3166</v>
      </c>
      <c r="AA3" s="36">
        <f>Z3*SQRT(((Y4/X4)^2)+((Y5/X5)^2)+((Y6/X6)^2)+((Y7/X7)^2)+((Y8/X8)^2))</f>
        <v>7.8255898608834755</v>
      </c>
      <c r="AB3" s="34">
        <v>5175948.5640000002</v>
      </c>
      <c r="AC3" s="34">
        <v>0.46579459085080599</v>
      </c>
      <c r="AD3" s="34">
        <f>AB3*(AC3/100)</f>
        <v>24109.288436331968</v>
      </c>
      <c r="AE3" s="34">
        <f>AB3-AB$3</f>
        <v>0</v>
      </c>
      <c r="AF3" s="34">
        <f>SQRT((AD3^2)+(AD$3^2))</f>
        <v>34095.682685825501</v>
      </c>
      <c r="AG3" s="34">
        <f>AE3*$FR3</f>
        <v>0</v>
      </c>
      <c r="AH3" s="35" t="e">
        <f>AG3*SQRT(((AF3/AE3)^2)+(($FS3/$FR3)^2))</f>
        <v>#DIV/0!</v>
      </c>
      <c r="AI3" s="34"/>
      <c r="AJ3" s="34">
        <v>0</v>
      </c>
      <c r="AK3" s="34">
        <v>0</v>
      </c>
      <c r="AL3" s="34">
        <v>83107</v>
      </c>
      <c r="AM3" s="31">
        <f>AL3*SQRT(((AK4/AJ4)^2)+((AK5/AJ5)^2)+((AK6/AJ6)^2)+((AK7/AJ7)^2)+((AK8/AJ8)^2))</f>
        <v>204.52945385093383</v>
      </c>
      <c r="AN3" s="36">
        <v>148323.29300000001</v>
      </c>
      <c r="AO3" s="36">
        <v>1.3077630796906099</v>
      </c>
      <c r="AP3" s="36">
        <f>AN3*(AO3/100)</f>
        <v>1939.7172644353268</v>
      </c>
      <c r="AQ3" s="36">
        <f>AN3-AN$3</f>
        <v>0</v>
      </c>
      <c r="AR3" s="36">
        <f>SQRT((AP3^2)+(AP$3^2))</f>
        <v>2743.1744625336783</v>
      </c>
      <c r="AS3" s="36">
        <f>AQ3*$FT3</f>
        <v>0</v>
      </c>
      <c r="AT3" s="36" t="e">
        <f>AS3*SQRT(((AR3/AQ3)^2)+(($FU3/$FT3)^2))</f>
        <v>#DIV/0!</v>
      </c>
      <c r="AU3" s="36"/>
      <c r="AV3" s="36">
        <v>0</v>
      </c>
      <c r="AW3" s="36">
        <v>0</v>
      </c>
      <c r="AX3" s="36">
        <v>46168</v>
      </c>
      <c r="AY3" s="36">
        <f>AX3*SQRT(((AW4/AV4)^2)+((AW5/AV5)^2)+((AW6/AV6)^2)+((AW7/AV7)^2)+((AW8/AV8)^2))</f>
        <v>113.62118504325645</v>
      </c>
      <c r="AZ3" s="34">
        <v>6743.9909545454548</v>
      </c>
      <c r="BA3" s="34">
        <v>4.1745540244361399</v>
      </c>
      <c r="BB3" s="34">
        <f>AZ3*(BA3/100)</f>
        <v>281.53154580058651</v>
      </c>
      <c r="BC3" s="34">
        <f>AZ3-AZ$3</f>
        <v>0</v>
      </c>
      <c r="BD3" s="34">
        <f>SQRT((BB3^2)+(BB$3^2))</f>
        <v>398.14573030705162</v>
      </c>
      <c r="BE3" s="34">
        <f>BC3*$FT3</f>
        <v>0</v>
      </c>
      <c r="BF3" s="34" t="e">
        <f>BE3*SQRT(((BD3/BC3)^2)+(($FU3/$FT3)^2))</f>
        <v>#DIV/0!</v>
      </c>
      <c r="BG3" s="34"/>
      <c r="BH3" s="34">
        <v>0</v>
      </c>
      <c r="BI3" s="34">
        <v>0</v>
      </c>
      <c r="BJ3" s="34">
        <v>20385</v>
      </c>
      <c r="BK3" s="31">
        <f>BJ3*SQRT(((BI4/BH4)^2)+((BI5/BH5)^2)+((BI6/BH6)^2)+((BI7/BH7)^2)+((BI8/BH8)^2))</f>
        <v>50.168251973375121</v>
      </c>
      <c r="BL3" s="36">
        <v>302.00493181818183</v>
      </c>
      <c r="BM3" s="36">
        <v>16.846221796500199</v>
      </c>
      <c r="BN3" s="36">
        <f>BL3*(BM3/100)</f>
        <v>50.876420650460112</v>
      </c>
      <c r="BO3" s="36">
        <f>BL3-BL$3</f>
        <v>0</v>
      </c>
      <c r="BP3" s="36">
        <f>SQRT((BN3^2)+(BN$3^2))</f>
        <v>71.950124088879292</v>
      </c>
      <c r="BQ3" s="36">
        <f>BO3*$FR3</f>
        <v>0</v>
      </c>
      <c r="BR3" s="36" t="e">
        <f>BQ3*SQRT(((BP3/BO3)^2)+(($FS3/$FR3)^2))</f>
        <v>#DIV/0!</v>
      </c>
      <c r="BS3" s="36"/>
      <c r="BT3" s="36">
        <v>0</v>
      </c>
      <c r="BU3" s="36">
        <v>0</v>
      </c>
      <c r="BV3" s="36">
        <v>111166</v>
      </c>
      <c r="BW3" s="36">
        <f>BV3*SQRT(((BU4/BT4)^2)+((BU5/BT5)^2)+((BU6/BT6)^2)+((BU7/BT7)^2)+((BU8/BT8)^2))</f>
        <v>275.5228862717525</v>
      </c>
      <c r="BX3" s="34">
        <v>1034.3867500000006</v>
      </c>
      <c r="BY3" s="34">
        <v>7.6605078075170203</v>
      </c>
      <c r="BZ3" s="34">
        <f>BX3*(BY3/100)</f>
        <v>79.239277743671593</v>
      </c>
      <c r="CA3" s="34">
        <f>BX3-BX$3</f>
        <v>0</v>
      </c>
      <c r="CB3" s="34">
        <f>SQRT((BZ3^2)+(BZ$3^2))</f>
        <v>112.06126125774891</v>
      </c>
      <c r="CC3" s="34">
        <f>CA3*$FR3</f>
        <v>0</v>
      </c>
      <c r="CD3" s="35" t="e">
        <f>CC3*SQRT(((CB3/CA3)^2)+(($FS3/$FR3)^2))</f>
        <v>#DIV/0!</v>
      </c>
      <c r="CE3" s="34"/>
      <c r="CF3" s="34">
        <v>0</v>
      </c>
      <c r="CG3" s="34">
        <v>0</v>
      </c>
      <c r="CH3" s="34">
        <v>26268</v>
      </c>
      <c r="CI3" s="31">
        <f>CH3*SQRT(((CG4/CF4)^2)+((CG5/CF5)^2)+((CG6/CF6)^2)+((CG7/CF7)^2)+((CG8/CF8)^2))</f>
        <v>65.288327084856945</v>
      </c>
      <c r="CJ3" s="36">
        <v>852.9785454545455</v>
      </c>
      <c r="CK3" s="36">
        <v>6.9160133361882696</v>
      </c>
      <c r="CL3" s="36">
        <f>CJ3*(CK3/100)</f>
        <v>58.992109958461093</v>
      </c>
      <c r="CM3" s="36">
        <f>CJ3-CJ$3</f>
        <v>0</v>
      </c>
      <c r="CN3" s="36">
        <f>SQRT((CL3^2)+(CL$3^2))</f>
        <v>83.427441976260596</v>
      </c>
      <c r="CO3" s="36">
        <f>CM3*$FR3</f>
        <v>0</v>
      </c>
      <c r="CP3" s="36" t="e">
        <f>CO3*SQRT(((CN3/CM3)^2)+(($FS3/$FR3)^2))</f>
        <v>#DIV/0!</v>
      </c>
      <c r="CQ3" s="36"/>
      <c r="CR3" s="36">
        <v>0</v>
      </c>
      <c r="CS3" s="36">
        <v>0</v>
      </c>
      <c r="CT3" s="36">
        <v>124334</v>
      </c>
      <c r="CU3" s="36">
        <f>CT3*SQRT(((CS4/CR4)^2)+((CS5/CR5)^2)+((CS6/CR6)^2)+((CS7/CR7)^2)+((CS8/CR8)^2))</f>
        <v>276.06432333631324</v>
      </c>
      <c r="CV3" s="34">
        <v>97.816681818181806</v>
      </c>
      <c r="CW3" s="34">
        <v>25.181005215073998</v>
      </c>
      <c r="CX3" s="34">
        <f>CV3*(CW3/100)</f>
        <v>24.631223749848701</v>
      </c>
      <c r="CY3" s="34">
        <f>CV3-CV$3</f>
        <v>0</v>
      </c>
      <c r="CZ3" s="34">
        <f>SQRT((CX3^2)+(CX$3^2))</f>
        <v>34.833810684882316</v>
      </c>
      <c r="DA3" s="34">
        <f>CY3*$FR3</f>
        <v>0</v>
      </c>
      <c r="DB3" s="35" t="e">
        <f>DA3*SQRT(((CZ3/CY3)^2)+(($FS3/$FR3)^2))</f>
        <v>#DIV/0!</v>
      </c>
      <c r="DC3" s="34"/>
      <c r="DD3" s="34">
        <v>0</v>
      </c>
      <c r="DE3" s="34">
        <v>0</v>
      </c>
      <c r="DF3" s="34">
        <v>139379</v>
      </c>
      <c r="DG3" s="31">
        <f>DF3*SQRT(((DE4/DD4)^2)+((DE5/DD5)^2)+((DE6/DD6)^2)+((DE7/DD7)^2)+((DE8/DD8)^2))</f>
        <v>347.76968317151795</v>
      </c>
      <c r="DH3" s="36">
        <v>19.408090909090905</v>
      </c>
      <c r="DI3" s="36">
        <v>115.47005383792499</v>
      </c>
      <c r="DJ3" s="36">
        <f>DH3*(DI3/100)</f>
        <v>22.410533021640695</v>
      </c>
      <c r="DK3" s="36">
        <f>DH3-DH$3</f>
        <v>0</v>
      </c>
      <c r="DL3" s="36">
        <f>SQRT((DJ3^2)+(DJ$3^2))</f>
        <v>31.693279739214372</v>
      </c>
      <c r="DM3" s="36">
        <f>DK3*$FR3</f>
        <v>0</v>
      </c>
      <c r="DN3" s="36" t="e">
        <f>DM3*SQRT(((DL3/DK3)^2)+(($FS3/$FR3)^2))</f>
        <v>#DIV/0!</v>
      </c>
      <c r="DO3" s="36"/>
      <c r="DP3" s="36">
        <v>0</v>
      </c>
      <c r="DQ3" s="36">
        <v>0</v>
      </c>
      <c r="DR3" s="36">
        <v>84793</v>
      </c>
      <c r="DS3" s="36">
        <f>DR3*SQRT(((DQ4/DP4)^2)+((DQ5/DP5)^2)+((DQ6/DP6)^2)+((DQ7/DP7)^2)+((DQ8/DP8)^2))</f>
        <v>209.36988005849665</v>
      </c>
      <c r="DT3" s="34">
        <v>743.80549999999994</v>
      </c>
      <c r="DU3" s="34">
        <v>8.08538302885432</v>
      </c>
      <c r="DV3" s="34">
        <f>DT3*(DU3/100)</f>
        <v>60.139523664685015</v>
      </c>
      <c r="DW3" s="34">
        <f>DT3-DT$3</f>
        <v>0</v>
      </c>
      <c r="DX3" s="34">
        <f>SQRT((DV3^2)+(DV$3^2))</f>
        <v>85.050130001255255</v>
      </c>
      <c r="DY3" s="34">
        <f>DW3*$FR3</f>
        <v>0</v>
      </c>
      <c r="DZ3" s="35" t="e">
        <f>DY3*SQRT(((DX3/DW3)^2)+(($FS3/$FR3)^2))</f>
        <v>#DIV/0!</v>
      </c>
      <c r="EA3" s="34"/>
      <c r="EB3" s="34">
        <v>0</v>
      </c>
      <c r="EC3" s="34">
        <v>0</v>
      </c>
      <c r="ED3" s="34">
        <v>56084</v>
      </c>
      <c r="EE3" s="31">
        <f>ED3*SQRT(((EC4/EB4)^2)+((EC5/EB5)^2)+((EC6/EB6)^2)+((EC7/EB7)^2)+((EC8/EB8)^2))</f>
        <v>124.52538379889437</v>
      </c>
      <c r="EF3" s="36">
        <v>22.184045454545451</v>
      </c>
      <c r="EG3" s="36">
        <v>90.356162757358902</v>
      </c>
      <c r="EH3" s="36">
        <f>EF3*(EG3/100)</f>
        <v>20.044652217075569</v>
      </c>
      <c r="EI3" s="36">
        <f>EF3-EF$3</f>
        <v>0</v>
      </c>
      <c r="EJ3" s="36">
        <f>SQRT((EH3^2)+(EH$3^2))</f>
        <v>28.347419018440199</v>
      </c>
      <c r="EK3" s="36">
        <f>EI3*$FR3</f>
        <v>0</v>
      </c>
      <c r="EL3" s="36" t="e">
        <f>EK3*SQRT(((EJ3/EI3)^2)+(($FS3/$FR3)^2))</f>
        <v>#DIV/0!</v>
      </c>
      <c r="EM3" s="36"/>
      <c r="EN3" s="36">
        <v>0</v>
      </c>
      <c r="EO3" s="36">
        <v>0</v>
      </c>
      <c r="EP3" s="36">
        <v>101506</v>
      </c>
      <c r="EQ3" s="36">
        <f>EP3*SQRT(((EO4/EN4)^2)+((EO5/EN5)^2)+((EO6/EN6)^2)+((EO7/EN7)^2)+((EO8/EN8)^2))</f>
        <v>225.37417802633158</v>
      </c>
      <c r="ER3" s="34">
        <v>955445.50899999996</v>
      </c>
      <c r="ES3" s="34">
        <v>0.60911522574892896</v>
      </c>
      <c r="ET3" s="34">
        <f>ER3/ER$3*100</f>
        <v>100</v>
      </c>
      <c r="EU3" s="36">
        <v>792737.94700000004</v>
      </c>
      <c r="EV3" s="36">
        <v>1.0707031622231</v>
      </c>
      <c r="EW3" s="37">
        <f>EU3/EU$3*100</f>
        <v>100</v>
      </c>
      <c r="EX3" s="34">
        <v>238071.53099999999</v>
      </c>
      <c r="EY3" s="34">
        <v>1.08459301255896</v>
      </c>
      <c r="EZ3" s="34">
        <f>EX3/EX$3*100</f>
        <v>100</v>
      </c>
      <c r="FA3" s="36">
        <v>46595.052000000003</v>
      </c>
      <c r="FB3" s="36">
        <v>2.2810107501200001</v>
      </c>
      <c r="FC3" s="37">
        <f>FA3/FA$3*100</f>
        <v>100</v>
      </c>
      <c r="FD3" s="34">
        <v>395077.402</v>
      </c>
      <c r="FE3" s="34">
        <v>1.3217741434386601</v>
      </c>
      <c r="FF3" s="34">
        <f>FD3/FD$3*100</f>
        <v>100</v>
      </c>
      <c r="FG3" s="36">
        <v>78051.732000000004</v>
      </c>
      <c r="FH3" s="36">
        <v>2.0708074265533498</v>
      </c>
      <c r="FI3" s="37">
        <f>FG3/FG$3*100</f>
        <v>100</v>
      </c>
      <c r="FK3" s="38">
        <f>AVERAGE(ET3,EZ3,FF3)</f>
        <v>100</v>
      </c>
      <c r="FL3" s="39">
        <f>STDEV(ET3,EZ3,FF3)</f>
        <v>0</v>
      </c>
      <c r="FM3" s="40">
        <f>AVERAGE(EW3,FC3,FI3)</f>
        <v>100</v>
      </c>
      <c r="FN3" s="41">
        <f>STDEV(EW3,FC3,FI3)</f>
        <v>0</v>
      </c>
      <c r="FO3" s="42">
        <v>100</v>
      </c>
      <c r="FP3" s="41"/>
      <c r="FQ3" s="43"/>
      <c r="FR3" s="44">
        <f>FO3/FK3</f>
        <v>1</v>
      </c>
      <c r="FS3" s="45">
        <f>FR3*SQRT(((FL3/FK3)^2)+((FP3/FO3)^2))</f>
        <v>0</v>
      </c>
      <c r="FT3" s="46">
        <f>FO3/FM3</f>
        <v>1</v>
      </c>
      <c r="FU3" s="47">
        <f>FT3*SQRT(((FN3/FM3)^2)+((FP3/FO3)^2))</f>
        <v>0</v>
      </c>
    </row>
    <row r="4" spans="1:177" x14ac:dyDescent="0.25">
      <c r="A4" s="4" t="s">
        <v>99</v>
      </c>
      <c r="B4" s="33" t="s">
        <v>25</v>
      </c>
      <c r="C4" s="4" t="s">
        <v>151</v>
      </c>
      <c r="D4" s="34">
        <v>3568.3789999999999</v>
      </c>
      <c r="E4" s="34">
        <v>6.04768405770516</v>
      </c>
      <c r="F4" s="34">
        <f t="shared" ref="F4:F41" si="0">D4*(E4/100)</f>
        <v>215.80428790149881</v>
      </c>
      <c r="G4" s="34">
        <f t="shared" ref="G4:G41" si="1">D4-D$3</f>
        <v>-1008.3890000000001</v>
      </c>
      <c r="H4" s="34">
        <f t="shared" ref="H4:H41" si="2">SQRT((F4^2)+(F$3^2))</f>
        <v>375.93640961236349</v>
      </c>
      <c r="I4" s="34">
        <f t="shared" ref="I4:I41" si="3">G4*$FR4</f>
        <v>-1008.3890000000001</v>
      </c>
      <c r="J4" s="35">
        <f t="shared" ref="J4:J41" si="4">I4*SQRT(((H4/G4)^2)+(($FS4/$FR4)^2))</f>
        <v>-375.95831120852216</v>
      </c>
      <c r="K4" s="34">
        <v>0.627</v>
      </c>
      <c r="L4" s="34">
        <v>0.59610261061868564</v>
      </c>
      <c r="M4" s="34">
        <v>6.6066867255670976E-4</v>
      </c>
      <c r="N4" s="34"/>
      <c r="O4" s="34"/>
      <c r="P4" s="36">
        <v>51807.447999999997</v>
      </c>
      <c r="Q4" s="36">
        <v>1.3767313895078399</v>
      </c>
      <c r="R4" s="36">
        <f t="shared" ref="R4:R41" si="5">P4*(Q4/100)</f>
        <v>713.24939871895151</v>
      </c>
      <c r="S4" s="36">
        <f t="shared" ref="S4:S41" si="6">P4-P$3</f>
        <v>-17178.692000000003</v>
      </c>
      <c r="T4" s="36">
        <f t="shared" ref="T4:T41" si="7">SQRT((R4^2)+(R$3^2))</f>
        <v>1101.9155323221098</v>
      </c>
      <c r="U4" s="36">
        <f t="shared" ref="U4:U41" si="8">S4*$FR4</f>
        <v>-17178.692000000003</v>
      </c>
      <c r="V4" s="36">
        <f t="shared" ref="V4:V41" si="9">U4*SQRT(((T4/S4)^2)+(($FS4/$FR4)^2))</f>
        <v>-1104.0819977741508</v>
      </c>
      <c r="W4" s="36">
        <v>0.627</v>
      </c>
      <c r="X4" s="36">
        <v>0.59610261061868564</v>
      </c>
      <c r="Y4" s="36">
        <v>6.6066867255670976E-4</v>
      </c>
      <c r="Z4" s="36"/>
      <c r="AA4" s="36"/>
      <c r="AB4" s="34">
        <v>5045116.9380000001</v>
      </c>
      <c r="AC4" s="34">
        <v>0.427649065663746</v>
      </c>
      <c r="AD4" s="34">
        <f t="shared" ref="AD4:AD41" si="10">AB4*(AC4/100)</f>
        <v>21575.395447000392</v>
      </c>
      <c r="AE4" s="34">
        <f t="shared" ref="AE4:AE41" si="11">AB4-AB$3</f>
        <v>-130831.62600000016</v>
      </c>
      <c r="AF4" s="34">
        <f t="shared" ref="AF4:AF41" si="12">SQRT((AD4^2)+(AD$3^2))</f>
        <v>32353.600689887604</v>
      </c>
      <c r="AG4" s="34">
        <f t="shared" ref="AG4:AG41" si="13">AE4*$FR4</f>
        <v>-130831.62600000016</v>
      </c>
      <c r="AH4" s="35">
        <f t="shared" ref="AH4:AH41" si="14">AG4*SQRT(((AF4/AE4)^2)+(($FS4/$FR4)^2))</f>
        <v>-32357.884406320853</v>
      </c>
      <c r="AI4" s="34">
        <v>0.627</v>
      </c>
      <c r="AJ4" s="34">
        <v>0.60978269982721978</v>
      </c>
      <c r="AK4" s="34">
        <v>6.7291438360499482E-4</v>
      </c>
      <c r="AL4" s="34"/>
      <c r="AM4" s="34"/>
      <c r="AN4" s="36">
        <v>74716.437000000005</v>
      </c>
      <c r="AO4" s="36">
        <v>4.2405922931374898</v>
      </c>
      <c r="AP4" s="36">
        <f t="shared" ref="AP4:AP41" si="15">AN4*(AO4/100)</f>
        <v>3168.4194691289281</v>
      </c>
      <c r="AQ4" s="36">
        <f t="shared" ref="AQ4:AQ41" si="16">AN4-AN$3</f>
        <v>-73606.856</v>
      </c>
      <c r="AR4" s="36">
        <f t="shared" ref="AR4:AR41" si="17">SQRT((AP4^2)+(AP$3^2))</f>
        <v>3715.0215340296086</v>
      </c>
      <c r="AS4" s="36">
        <f t="shared" ref="AS4:AS41" si="18">AQ4*$FT4</f>
        <v>-73606.856</v>
      </c>
      <c r="AT4" s="36">
        <f t="shared" ref="AT4:AT41" si="19">AS4*SQRT(((AR4/AQ4)^2)+(($FU4/$FT4)^2))</f>
        <v>-3726.8120601450964</v>
      </c>
      <c r="AU4" s="36">
        <v>0.627</v>
      </c>
      <c r="AV4" s="36">
        <v>0.60978269982721978</v>
      </c>
      <c r="AW4" s="36">
        <v>6.7291438360499482E-4</v>
      </c>
      <c r="AX4" s="36"/>
      <c r="AY4" s="36"/>
      <c r="AZ4" s="34">
        <v>27763.279999999999</v>
      </c>
      <c r="BA4" s="34">
        <v>2.70254197507158</v>
      </c>
      <c r="BB4" s="34">
        <f t="shared" ref="BB4:BB41" si="20">AZ4*(BA4/100)</f>
        <v>750.31429565665292</v>
      </c>
      <c r="BC4" s="34">
        <f t="shared" ref="BC4:BC41" si="21">AZ4-AZ$3</f>
        <v>21019.289045454545</v>
      </c>
      <c r="BD4" s="34">
        <f t="shared" ref="BD4:BD41" si="22">SQRT((BB4^2)+(BB$3^2))</f>
        <v>801.39350730312685</v>
      </c>
      <c r="BE4" s="34">
        <f t="shared" ref="BE4:BE41" si="23">BC4*$FT4</f>
        <v>21019.289045454545</v>
      </c>
      <c r="BF4" s="34">
        <f t="shared" ref="BF4:BF41" si="24">BE4*SQRT(((BD4/BC4)^2)+(($FU4/$FT4)^2))</f>
        <v>805.8452724547916</v>
      </c>
      <c r="BG4" s="34">
        <v>0.627</v>
      </c>
      <c r="BH4" s="34">
        <v>0.60978269982721978</v>
      </c>
      <c r="BI4" s="34">
        <v>6.7291438360499482E-4</v>
      </c>
      <c r="BJ4" s="34"/>
      <c r="BK4" s="34"/>
      <c r="BL4" s="36">
        <v>7174.5540000000001</v>
      </c>
      <c r="BM4" s="36">
        <v>3.8271202025263502</v>
      </c>
      <c r="BN4" s="36">
        <f t="shared" ref="BN4:BN41" si="25">BL4*(BM4/100)</f>
        <v>274.57880557516239</v>
      </c>
      <c r="BO4" s="36">
        <f t="shared" ref="BO4:BO41" si="26">BL4-BL$3</f>
        <v>6872.5490681818183</v>
      </c>
      <c r="BP4" s="36">
        <f t="shared" ref="BP4:BP41" si="27">SQRT((BN4^2)+(BN$3^2))</f>
        <v>279.25244967463652</v>
      </c>
      <c r="BQ4" s="36">
        <f t="shared" ref="BQ4:BQ41" si="28">BO4*$FR4</f>
        <v>6872.5490681818183</v>
      </c>
      <c r="BR4" s="36">
        <f t="shared" ref="BR4:BR41" si="29">BQ4*SQRT(((BP4/BO4)^2)+(($FS4/$FR4)^2))</f>
        <v>280.61868096577246</v>
      </c>
      <c r="BS4" s="36">
        <v>6.2700000000000006E-2</v>
      </c>
      <c r="BT4" s="36">
        <v>5.879527702391333E-2</v>
      </c>
      <c r="BU4" s="36">
        <v>6.5339903905300387E-5</v>
      </c>
      <c r="BV4" s="36"/>
      <c r="BW4" s="36"/>
      <c r="BX4" s="34">
        <v>5148.6109999999999</v>
      </c>
      <c r="BY4" s="34">
        <v>4.8020390899590897</v>
      </c>
      <c r="BZ4" s="34">
        <f t="shared" ref="BZ4:BZ41" si="30">BX4*(BY4/100)</f>
        <v>247.23831280993357</v>
      </c>
      <c r="CA4" s="34">
        <f t="shared" ref="CA4:CA41" si="31">BX4-BX$3</f>
        <v>4114.2242499999993</v>
      </c>
      <c r="CB4" s="34">
        <f t="shared" ref="CB4:CB41" si="32">SQRT((BZ4^2)+(BZ$3^2))</f>
        <v>259.62597415983112</v>
      </c>
      <c r="CC4" s="34">
        <f t="shared" ref="CC4:CC41" si="33">CA4*$FR4</f>
        <v>4114.2242499999993</v>
      </c>
      <c r="CD4" s="35">
        <f t="shared" ref="CD4:CD41" si="34">CC4*SQRT(((CB4/CA4)^2)+(($FS4/$FR4)^2))</f>
        <v>260.15336612506536</v>
      </c>
      <c r="CE4" s="34">
        <v>6.2700000000000006E-2</v>
      </c>
      <c r="CF4" s="34">
        <v>5.7980292985958096E-2</v>
      </c>
      <c r="CG4" s="34">
        <v>6.4614937675629134E-5</v>
      </c>
      <c r="CH4" s="34"/>
      <c r="CI4" s="34"/>
      <c r="CJ4" s="36">
        <v>82107.498000000007</v>
      </c>
      <c r="CK4" s="36">
        <v>1.4880295681987701</v>
      </c>
      <c r="CL4" s="36">
        <f t="shared" ref="CL4:CL41" si="35">CJ4*(CK4/100)</f>
        <v>1221.7838479482139</v>
      </c>
      <c r="CM4" s="36">
        <f t="shared" ref="CM4:CM41" si="36">CJ4-CJ$3</f>
        <v>81254.519454545458</v>
      </c>
      <c r="CN4" s="36">
        <f t="shared" ref="CN4:CN41" si="37">SQRT((CL4^2)+(CL$3^2))</f>
        <v>1223.2071942825121</v>
      </c>
      <c r="CO4" s="36">
        <f t="shared" ref="CO4:CO41" si="38">CM4*$FR4</f>
        <v>81254.519454545458</v>
      </c>
      <c r="CP4" s="36">
        <f t="shared" ref="CP4:CP41" si="39">CO4*SQRT(((CN4/CM4)^2)+(($FS4/$FR4)^2))</f>
        <v>1266.1591401623848</v>
      </c>
      <c r="CQ4" s="36">
        <v>0.627</v>
      </c>
      <c r="CR4" s="36">
        <v>0.5837905303310047</v>
      </c>
      <c r="CS4" s="36">
        <v>5.8157563786792317E-4</v>
      </c>
      <c r="CT4" s="36"/>
      <c r="CU4" s="36"/>
      <c r="CV4" s="34">
        <v>8415.7150000000001</v>
      </c>
      <c r="CW4" s="34">
        <v>3.2137017877607801</v>
      </c>
      <c r="CX4" s="34">
        <f t="shared" ref="CX4:CX41" si="40">CV4*(CW4/100)</f>
        <v>270.45598340785216</v>
      </c>
      <c r="CY4" s="34">
        <f t="shared" ref="CY4:CY41" si="41">CV4-CV$3</f>
        <v>8317.8983181818185</v>
      </c>
      <c r="CZ4" s="34">
        <f t="shared" ref="CZ4:CZ41" si="42">SQRT((CX4^2)+(CX$3^2))</f>
        <v>271.57528632871492</v>
      </c>
      <c r="DA4" s="34">
        <f t="shared" ref="DA4:DA41" si="43">CY4*$FR4</f>
        <v>8317.8983181818185</v>
      </c>
      <c r="DB4" s="35">
        <f t="shared" ref="DB4:DB41" si="44">DA4*SQRT(((CZ4/CY4)^2)+(($FS4/$FR4)^2))</f>
        <v>273.63043579282419</v>
      </c>
      <c r="DC4" s="34">
        <v>6.2700000000000006E-2</v>
      </c>
      <c r="DD4" s="34">
        <v>5.6903349792945812E-2</v>
      </c>
      <c r="DE4" s="34">
        <v>6.3660125610649673E-5</v>
      </c>
      <c r="DF4" s="34"/>
      <c r="DG4" s="34"/>
      <c r="DH4" s="36">
        <v>5078.5420000000004</v>
      </c>
      <c r="DI4" s="36">
        <v>6.9556268197922604</v>
      </c>
      <c r="DJ4" s="36">
        <f t="shared" ref="DJ4:DJ41" si="45">DH4*(DI4/100)</f>
        <v>353.24442940641427</v>
      </c>
      <c r="DK4" s="36">
        <f t="shared" ref="DK4:DK41" si="46">DH4-DH$3</f>
        <v>5059.1339090909096</v>
      </c>
      <c r="DL4" s="36">
        <f t="shared" ref="DL4:DL41" si="47">SQRT((DJ4^2)+(DJ$3^2))</f>
        <v>353.95460005059579</v>
      </c>
      <c r="DM4" s="36">
        <f t="shared" ref="DM4:DM41" si="48">DK4*$FR4</f>
        <v>5059.1339090909096</v>
      </c>
      <c r="DN4" s="36">
        <f t="shared" ref="DN4:DN41" si="49">DM4*SQRT(((DL4/DK4)^2)+(($FS4/$FR4)^2))</f>
        <v>354.5396495649789</v>
      </c>
      <c r="DO4" s="36">
        <v>6.2700000000000006E-2</v>
      </c>
      <c r="DP4" s="36">
        <v>5.9930433362493832E-2</v>
      </c>
      <c r="DQ4" s="36">
        <v>6.6352992087883854E-5</v>
      </c>
      <c r="DR4" s="36"/>
      <c r="DS4" s="36"/>
      <c r="DT4" s="34">
        <v>35049.726999999999</v>
      </c>
      <c r="DU4" s="34">
        <v>1.4749590454341499</v>
      </c>
      <c r="DV4" s="34">
        <f t="shared" ref="DV4:DV41" si="50">DT4*(DU4/100)</f>
        <v>516.96911878647552</v>
      </c>
      <c r="DW4" s="34">
        <f t="shared" ref="DW4:DW41" si="51">DT4-DT$3</f>
        <v>34305.921499999997</v>
      </c>
      <c r="DX4" s="34">
        <f t="shared" ref="DX4:DX41" si="52">SQRT((DV4^2)+(DV$3^2))</f>
        <v>520.45540835452971</v>
      </c>
      <c r="DY4" s="34">
        <f t="shared" ref="DY4:DY41" si="53">DW4*$FR4</f>
        <v>34305.921499999997</v>
      </c>
      <c r="DZ4" s="35">
        <f t="shared" ref="DZ4:DZ41" si="54">DY4*SQRT(((DX4/DW4)^2)+(($FS4/$FR4)^2))</f>
        <v>538.45471117691704</v>
      </c>
      <c r="EA4" s="34">
        <v>0.627</v>
      </c>
      <c r="EB4" s="34">
        <v>0.5845764077961757</v>
      </c>
      <c r="EC4" s="34">
        <v>5.8235657405813893E-4</v>
      </c>
      <c r="ED4" s="34"/>
      <c r="EE4" s="34"/>
      <c r="EF4" s="36">
        <v>6343.5460000000003</v>
      </c>
      <c r="EG4" s="36">
        <v>2.4585710509888399</v>
      </c>
      <c r="EH4" s="36">
        <f t="shared" ref="EH4:EH41" si="55">EF4*(EG4/100)</f>
        <v>155.96058556216053</v>
      </c>
      <c r="EI4" s="36">
        <f t="shared" ref="EI4:EI41" si="56">EF4-EF$3</f>
        <v>6321.3619545454549</v>
      </c>
      <c r="EJ4" s="36">
        <f t="shared" ref="EJ4:EJ41" si="57">SQRT((EH4^2)+(EH$3^2))</f>
        <v>157.24341745012893</v>
      </c>
      <c r="EK4" s="36">
        <f t="shared" ref="EK4:EK41" si="58">EI4*$FR4</f>
        <v>6321.3619545454549</v>
      </c>
      <c r="EL4" s="36">
        <f t="shared" ref="EL4:EL41" si="59">EK4*SQRT(((EJ4/EI4)^2)+(($FS4/$FR4)^2))</f>
        <v>159.28788983332649</v>
      </c>
      <c r="EM4" s="36">
        <v>6.2700000000000006E-2</v>
      </c>
      <c r="EN4" s="36">
        <v>5.8806919653026965E-2</v>
      </c>
      <c r="EO4" s="36">
        <v>5.8582743315493686E-5</v>
      </c>
      <c r="EP4" s="36"/>
      <c r="EQ4" s="36"/>
      <c r="ER4" s="34">
        <v>955445.50899999996</v>
      </c>
      <c r="ES4" s="34">
        <v>0.60911522574892896</v>
      </c>
      <c r="ET4" s="34">
        <f t="shared" ref="ET4:ET41" si="60">ER4/ER$3*100</f>
        <v>100</v>
      </c>
      <c r="EU4" s="36">
        <v>792737.94700000004</v>
      </c>
      <c r="EV4" s="36">
        <v>1.0707031622231</v>
      </c>
      <c r="EW4" s="37">
        <f t="shared" ref="EW4:EW41" si="61">EU4/EU$3*100</f>
        <v>100</v>
      </c>
      <c r="EX4" s="34">
        <v>238071.53099999999</v>
      </c>
      <c r="EY4" s="34">
        <v>1.08459301255896</v>
      </c>
      <c r="EZ4" s="34">
        <f t="shared" ref="EZ4:EZ41" si="62">EX4/EX$3*100</f>
        <v>100</v>
      </c>
      <c r="FA4" s="36">
        <v>46595.052000000003</v>
      </c>
      <c r="FB4" s="36">
        <v>2.2810107501200001</v>
      </c>
      <c r="FC4" s="37">
        <f t="shared" ref="FC4:FC41" si="63">FA4/FA$3*100</f>
        <v>100</v>
      </c>
      <c r="FD4" s="34">
        <v>395077.402</v>
      </c>
      <c r="FE4" s="34">
        <v>1.3217741434386601</v>
      </c>
      <c r="FF4" s="34">
        <f t="shared" ref="FF4:FF41" si="64">FD4/FD$3*100</f>
        <v>100</v>
      </c>
      <c r="FG4" s="36">
        <v>78051.732000000004</v>
      </c>
      <c r="FH4" s="36">
        <v>2.0708074265533498</v>
      </c>
      <c r="FI4" s="37">
        <f t="shared" ref="FI4:FI41" si="65">FG4/FG$3*100</f>
        <v>100</v>
      </c>
      <c r="FK4" s="38">
        <f>AVERAGE(ET4,EZ4,FF4)</f>
        <v>100</v>
      </c>
      <c r="FL4" s="39">
        <f t="shared" ref="FL4:FL41" si="66">STDEV(ET4,EZ4,FF4)</f>
        <v>0</v>
      </c>
      <c r="FM4" s="40">
        <f t="shared" ref="FM4:FM41" si="67">AVERAGE(EW4,FC4,FI4)</f>
        <v>100</v>
      </c>
      <c r="FN4" s="41">
        <f t="shared" ref="FN4:FN41" si="68">STDEV(EW4,FC4,FI4)</f>
        <v>0</v>
      </c>
      <c r="FO4" s="42">
        <v>100</v>
      </c>
      <c r="FP4" s="41">
        <v>0.40242810318614408</v>
      </c>
      <c r="FQ4" s="43"/>
      <c r="FR4" s="44">
        <f t="shared" ref="FR4:FR41" si="69">FO4/FK4</f>
        <v>1</v>
      </c>
      <c r="FS4" s="45">
        <f t="shared" ref="FS4:FS41" si="70">FR4*SQRT(((FL4/FK4)^2)+((FP4/FO4)^2))</f>
        <v>4.0242810318614408E-3</v>
      </c>
      <c r="FT4" s="46">
        <f t="shared" ref="FT4:FT41" si="71">FO4/FM4</f>
        <v>1</v>
      </c>
      <c r="FU4" s="47">
        <f t="shared" ref="FU4:FU41" si="72">FT4*SQRT(((FN4/FM4)^2)+((FP4/FO4)^2))</f>
        <v>4.0242810318614408E-3</v>
      </c>
    </row>
    <row r="5" spans="1:177" x14ac:dyDescent="0.25">
      <c r="A5" s="4" t="s">
        <v>99</v>
      </c>
      <c r="B5" s="33" t="s">
        <v>79</v>
      </c>
      <c r="C5" s="4" t="s">
        <v>122</v>
      </c>
      <c r="D5" s="34">
        <v>2109.5390000000002</v>
      </c>
      <c r="E5" s="34">
        <v>11.356282347117499</v>
      </c>
      <c r="F5" s="34">
        <f t="shared" si="0"/>
        <v>239.56520506255904</v>
      </c>
      <c r="G5" s="34">
        <f t="shared" si="1"/>
        <v>-2467.2289999999998</v>
      </c>
      <c r="H5" s="34">
        <f t="shared" si="2"/>
        <v>390.06176545802037</v>
      </c>
      <c r="I5" s="34">
        <f t="shared" si="3"/>
        <v>-2551.5944415176764</v>
      </c>
      <c r="J5" s="35">
        <f t="shared" si="4"/>
        <v>-404.00310300815602</v>
      </c>
      <c r="K5" s="34">
        <v>1.3053623707701401</v>
      </c>
      <c r="L5" s="34">
        <v>1.1959714042194167</v>
      </c>
      <c r="M5" s="34">
        <v>1.3214998420769206E-3</v>
      </c>
      <c r="N5" s="34"/>
      <c r="O5" s="34"/>
      <c r="P5" s="36">
        <v>26821.173999999999</v>
      </c>
      <c r="Q5" s="36">
        <v>2.1457308604581602</v>
      </c>
      <c r="R5" s="36">
        <f t="shared" si="5"/>
        <v>575.51020765518035</v>
      </c>
      <c r="S5" s="36">
        <f t="shared" si="6"/>
        <v>-42164.966</v>
      </c>
      <c r="T5" s="36">
        <f t="shared" si="7"/>
        <v>1018.1871805886585</v>
      </c>
      <c r="U5" s="36">
        <f t="shared" si="8"/>
        <v>-43606.772161149951</v>
      </c>
      <c r="V5" s="36">
        <f t="shared" si="9"/>
        <v>-1118.5300660272082</v>
      </c>
      <c r="W5" s="36">
        <v>1.3060633720222801</v>
      </c>
      <c r="X5" s="36">
        <v>1.1959714042194167</v>
      </c>
      <c r="Y5" s="36">
        <v>1.3214998420769206E-3</v>
      </c>
      <c r="Z5" s="36"/>
      <c r="AA5" s="36"/>
      <c r="AB5" s="34">
        <v>5083591.0839999998</v>
      </c>
      <c r="AC5" s="34">
        <v>0.43600216770390698</v>
      </c>
      <c r="AD5" s="34">
        <f t="shared" si="10"/>
        <v>22164.567323442545</v>
      </c>
      <c r="AE5" s="34">
        <f t="shared" si="11"/>
        <v>-92357.480000000447</v>
      </c>
      <c r="AF5" s="34">
        <f t="shared" si="12"/>
        <v>32749.440201958681</v>
      </c>
      <c r="AG5" s="34">
        <f t="shared" si="13"/>
        <v>-95515.589594877951</v>
      </c>
      <c r="AH5" s="35">
        <f t="shared" si="14"/>
        <v>-33879.364839101399</v>
      </c>
      <c r="AI5" s="34">
        <v>0.92115103382957697</v>
      </c>
      <c r="AJ5" s="34">
        <v>1.2234180135935926</v>
      </c>
      <c r="AK5" s="34">
        <v>1.3459587313811904E-3</v>
      </c>
      <c r="AL5" s="34"/>
      <c r="AM5" s="34"/>
      <c r="AN5" s="36">
        <v>92670.445999999996</v>
      </c>
      <c r="AO5" s="36">
        <v>1.0944251549508399</v>
      </c>
      <c r="AP5" s="36">
        <f t="shared" si="15"/>
        <v>1014.2086722291344</v>
      </c>
      <c r="AQ5" s="36">
        <f t="shared" si="16"/>
        <v>-55652.847000000009</v>
      </c>
      <c r="AR5" s="36">
        <f t="shared" si="17"/>
        <v>2188.8632430495177</v>
      </c>
      <c r="AS5" s="36">
        <f t="shared" si="18"/>
        <v>-57354.063808643346</v>
      </c>
      <c r="AT5" s="36">
        <f t="shared" si="19"/>
        <v>-2277.7867475843886</v>
      </c>
      <c r="AU5" s="36">
        <v>0.94714352311430094</v>
      </c>
      <c r="AV5" s="36">
        <v>1.2234180135935926</v>
      </c>
      <c r="AW5" s="36">
        <v>1.3459587313811904E-3</v>
      </c>
      <c r="AX5" s="36"/>
      <c r="AY5" s="36"/>
      <c r="AZ5" s="34">
        <v>35277.964</v>
      </c>
      <c r="BA5" s="34">
        <v>2.3873506114573901</v>
      </c>
      <c r="BB5" s="34">
        <f t="shared" si="20"/>
        <v>842.20868926371793</v>
      </c>
      <c r="BC5" s="34">
        <f t="shared" si="21"/>
        <v>28533.973045454546</v>
      </c>
      <c r="BD5" s="34">
        <f t="shared" si="22"/>
        <v>888.01772930059087</v>
      </c>
      <c r="BE5" s="34">
        <f t="shared" si="23"/>
        <v>29406.210085947787</v>
      </c>
      <c r="BF5" s="34">
        <f t="shared" si="24"/>
        <v>929.38589419973994</v>
      </c>
      <c r="BG5" s="34">
        <v>0.93519833024287902</v>
      </c>
      <c r="BH5" s="34">
        <v>1.2234180135935926</v>
      </c>
      <c r="BI5" s="34">
        <v>1.3459587313811904E-3</v>
      </c>
      <c r="BJ5" s="34"/>
      <c r="BK5" s="34"/>
      <c r="BL5" s="36">
        <v>13564.486999999999</v>
      </c>
      <c r="BM5" s="36">
        <v>3.48081952646075</v>
      </c>
      <c r="BN5" s="36">
        <f t="shared" si="25"/>
        <v>472.15531216022998</v>
      </c>
      <c r="BO5" s="36">
        <f t="shared" si="26"/>
        <v>13262.482068181816</v>
      </c>
      <c r="BP5" s="36">
        <f t="shared" si="27"/>
        <v>474.88845951373338</v>
      </c>
      <c r="BQ5" s="36">
        <f t="shared" si="28"/>
        <v>13715.984825851423</v>
      </c>
      <c r="BR5" s="36">
        <f t="shared" si="29"/>
        <v>505.25574661713671</v>
      </c>
      <c r="BS5" s="36">
        <v>0.12526186554348501</v>
      </c>
      <c r="BT5" s="36">
        <v>0.11796202326773546</v>
      </c>
      <c r="BU5" s="36">
        <v>1.3069801998393378E-4</v>
      </c>
      <c r="BV5" s="36"/>
      <c r="BW5" s="36"/>
      <c r="BX5" s="34">
        <v>6999.3119999999999</v>
      </c>
      <c r="BY5" s="34">
        <v>4.1492750454876397</v>
      </c>
      <c r="BZ5" s="34">
        <f t="shared" si="30"/>
        <v>290.42070617182179</v>
      </c>
      <c r="CA5" s="34">
        <f t="shared" si="31"/>
        <v>5964.9252499999993</v>
      </c>
      <c r="CB5" s="34">
        <f t="shared" si="32"/>
        <v>301.03662519812832</v>
      </c>
      <c r="CC5" s="34">
        <f t="shared" si="33"/>
        <v>6168.892353311523</v>
      </c>
      <c r="CD5" s="35">
        <f t="shared" si="34"/>
        <v>315.87068646007481</v>
      </c>
      <c r="CE5" s="34">
        <v>0.11922125576994699</v>
      </c>
      <c r="CF5" s="34">
        <v>0.11632690611352922</v>
      </c>
      <c r="CG5" s="34">
        <v>1.2925006869835454E-4</v>
      </c>
      <c r="CH5" s="34"/>
      <c r="CI5" s="34"/>
      <c r="CJ5" s="36">
        <v>153382.155</v>
      </c>
      <c r="CK5" s="36">
        <v>0.907995771840302</v>
      </c>
      <c r="CL5" s="36">
        <f t="shared" si="35"/>
        <v>1392.7034821575385</v>
      </c>
      <c r="CM5" s="36">
        <f t="shared" si="36"/>
        <v>152529.17645454546</v>
      </c>
      <c r="CN5" s="36">
        <f t="shared" si="37"/>
        <v>1393.952315630303</v>
      </c>
      <c r="CO5" s="36">
        <f t="shared" si="38"/>
        <v>157744.82174564546</v>
      </c>
      <c r="CP5" s="36">
        <f t="shared" si="39"/>
        <v>1985.0164245556025</v>
      </c>
      <c r="CQ5" s="36">
        <v>1.2465978133411499</v>
      </c>
      <c r="CR5" s="36">
        <v>1.1712694557826582</v>
      </c>
      <c r="CS5" s="36">
        <v>1.162453219535333E-3</v>
      </c>
      <c r="CT5" s="36"/>
      <c r="CU5" s="36"/>
      <c r="CV5" s="34">
        <v>16401.713</v>
      </c>
      <c r="CW5" s="34">
        <v>1.8404658903171001</v>
      </c>
      <c r="CX5" s="34">
        <f t="shared" si="40"/>
        <v>301.86793319270555</v>
      </c>
      <c r="CY5" s="34">
        <f t="shared" si="41"/>
        <v>16303.896318181818</v>
      </c>
      <c r="CZ5" s="34">
        <f t="shared" si="42"/>
        <v>302.87117108343415</v>
      </c>
      <c r="DA5" s="34">
        <f t="shared" si="43"/>
        <v>16861.39844357911</v>
      </c>
      <c r="DB5" s="35">
        <f t="shared" si="44"/>
        <v>345.52318048496966</v>
      </c>
      <c r="DC5" s="34">
        <v>0.12549863989608101</v>
      </c>
      <c r="DD5" s="34">
        <v>0.11416621558832811</v>
      </c>
      <c r="DE5" s="34">
        <v>1.273430919495709E-4</v>
      </c>
      <c r="DF5" s="34"/>
      <c r="DG5" s="34"/>
      <c r="DH5" s="36">
        <v>9896.3009999999995</v>
      </c>
      <c r="DI5" s="36">
        <v>5.4368601394917402</v>
      </c>
      <c r="DJ5" s="36">
        <f t="shared" si="45"/>
        <v>538.04804435312246</v>
      </c>
      <c r="DK5" s="36">
        <f t="shared" si="46"/>
        <v>9876.8929090909078</v>
      </c>
      <c r="DL5" s="36">
        <f t="shared" si="47"/>
        <v>538.51455878419267</v>
      </c>
      <c r="DM5" s="36">
        <f t="shared" si="48"/>
        <v>10214.627440866541</v>
      </c>
      <c r="DN5" s="36">
        <f t="shared" si="49"/>
        <v>563.89475467028808</v>
      </c>
      <c r="DO5" s="36">
        <v>0.12515132041292501</v>
      </c>
      <c r="DP5" s="36">
        <v>0.12023950787537983</v>
      </c>
      <c r="DQ5" s="36">
        <v>1.3272146792260909E-4</v>
      </c>
      <c r="DR5" s="36"/>
      <c r="DS5" s="36"/>
      <c r="DT5" s="34">
        <v>69098.812000000005</v>
      </c>
      <c r="DU5" s="34">
        <v>1.6597716437312999</v>
      </c>
      <c r="DV5" s="34">
        <f t="shared" si="50"/>
        <v>1146.8824877312009</v>
      </c>
      <c r="DW5" s="34">
        <f t="shared" si="51"/>
        <v>68355.006500000003</v>
      </c>
      <c r="DX5" s="34">
        <f t="shared" si="52"/>
        <v>1148.4581851208704</v>
      </c>
      <c r="DY5" s="34">
        <f t="shared" si="53"/>
        <v>70692.365660141266</v>
      </c>
      <c r="DZ5" s="35">
        <f t="shared" si="54"/>
        <v>1335.9104863478517</v>
      </c>
      <c r="EA5" s="34">
        <v>1.26316157266756</v>
      </c>
      <c r="EB5" s="34">
        <v>1.1728461758956428</v>
      </c>
      <c r="EC5" s="34">
        <v>1.1640141250480005E-3</v>
      </c>
      <c r="ED5" s="34"/>
      <c r="EE5" s="34"/>
      <c r="EF5" s="36">
        <v>12409.145</v>
      </c>
      <c r="EG5" s="36">
        <v>4.89667956377202</v>
      </c>
      <c r="EH5" s="36">
        <f t="shared" si="55"/>
        <v>607.63606725383738</v>
      </c>
      <c r="EI5" s="36">
        <f t="shared" si="56"/>
        <v>12386.960954545455</v>
      </c>
      <c r="EJ5" s="36">
        <f t="shared" si="57"/>
        <v>607.96659308732865</v>
      </c>
      <c r="EK5" s="36">
        <f t="shared" si="58"/>
        <v>12810.525783749574</v>
      </c>
      <c r="EL5" s="36">
        <f t="shared" si="59"/>
        <v>638.44655261609284</v>
      </c>
      <c r="EM5" s="36">
        <v>0.12528007492458801</v>
      </c>
      <c r="EN5" s="36">
        <v>0.11798538208422409</v>
      </c>
      <c r="EO5" s="36">
        <v>1.1709515464882488E-4</v>
      </c>
      <c r="EP5" s="36"/>
      <c r="EQ5" s="36"/>
      <c r="ER5" s="34">
        <v>933668.63600000006</v>
      </c>
      <c r="ES5" s="34">
        <v>0.62634022907753595</v>
      </c>
      <c r="ET5" s="34">
        <f t="shared" si="60"/>
        <v>97.720762430209945</v>
      </c>
      <c r="EU5" s="36">
        <v>772467.89199999999</v>
      </c>
      <c r="EV5" s="36">
        <v>0.80870447666176704</v>
      </c>
      <c r="EW5" s="37">
        <f t="shared" si="61"/>
        <v>97.443032079300721</v>
      </c>
      <c r="EX5" s="34">
        <v>230204.041</v>
      </c>
      <c r="EY5" s="34">
        <v>0.89306167178300799</v>
      </c>
      <c r="EZ5" s="34">
        <f t="shared" si="62"/>
        <v>96.695325154186534</v>
      </c>
      <c r="FA5" s="36">
        <v>45111.392</v>
      </c>
      <c r="FB5" s="36">
        <v>1.71156199011673</v>
      </c>
      <c r="FC5" s="37">
        <f t="shared" si="63"/>
        <v>96.81584216281162</v>
      </c>
      <c r="FD5" s="34">
        <v>380373</v>
      </c>
      <c r="FE5" s="34">
        <v>0.86095027957551296</v>
      </c>
      <c r="FF5" s="34">
        <f t="shared" si="64"/>
        <v>96.278095905875176</v>
      </c>
      <c r="FG5" s="36">
        <v>76067.744999999995</v>
      </c>
      <c r="FH5" s="36">
        <v>1.3849968619047801</v>
      </c>
      <c r="FI5" s="37">
        <f t="shared" si="65"/>
        <v>97.458112780892534</v>
      </c>
      <c r="FK5" s="38">
        <f>AVERAGE(ET5,EZ5,FF5)</f>
        <v>96.89806116342389</v>
      </c>
      <c r="FL5" s="39">
        <f t="shared" si="66"/>
        <v>0.74239348878485978</v>
      </c>
      <c r="FM5" s="40">
        <f t="shared" si="67"/>
        <v>97.238995674334959</v>
      </c>
      <c r="FN5" s="41">
        <f t="shared" si="68"/>
        <v>0.36653925796021419</v>
      </c>
      <c r="FO5" s="42">
        <v>100.21143325505344</v>
      </c>
      <c r="FP5" s="41">
        <v>0.40247164951842007</v>
      </c>
      <c r="FQ5" s="43"/>
      <c r="FR5" s="44">
        <f t="shared" si="69"/>
        <v>1.0341944106192318</v>
      </c>
      <c r="FS5" s="45">
        <f t="shared" si="70"/>
        <v>8.9462339675020208E-3</v>
      </c>
      <c r="FT5" s="46">
        <f t="shared" si="71"/>
        <v>1.0305683698202059</v>
      </c>
      <c r="FU5" s="47">
        <f t="shared" si="72"/>
        <v>5.676453394878188E-3</v>
      </c>
    </row>
    <row r="6" spans="1:177" x14ac:dyDescent="0.25">
      <c r="A6" s="4" t="s">
        <v>99</v>
      </c>
      <c r="B6" s="33" t="s">
        <v>156</v>
      </c>
      <c r="C6" s="4" t="s">
        <v>171</v>
      </c>
      <c r="D6" s="34">
        <v>4031.01</v>
      </c>
      <c r="E6" s="34">
        <v>6.3839267163807802</v>
      </c>
      <c r="F6" s="34">
        <f t="shared" si="0"/>
        <v>257.33672432998094</v>
      </c>
      <c r="G6" s="34">
        <f t="shared" si="1"/>
        <v>-545.75799999999981</v>
      </c>
      <c r="H6" s="34">
        <f t="shared" si="2"/>
        <v>401.2217380507272</v>
      </c>
      <c r="I6" s="34">
        <f t="shared" si="3"/>
        <v>-551.97861102622551</v>
      </c>
      <c r="J6" s="35">
        <f t="shared" si="4"/>
        <v>-405.83987749927047</v>
      </c>
      <c r="K6" s="34">
        <v>3.14662495454226</v>
      </c>
      <c r="L6" s="34">
        <v>5.9559332307966733</v>
      </c>
      <c r="M6" s="34">
        <v>6.594324192046877E-3</v>
      </c>
      <c r="N6" s="34"/>
      <c r="O6" s="34"/>
      <c r="P6" s="36">
        <v>55397.563999999998</v>
      </c>
      <c r="Q6" s="36">
        <v>1.68853336107381</v>
      </c>
      <c r="R6" s="36">
        <f t="shared" si="5"/>
        <v>935.406349362215</v>
      </c>
      <c r="S6" s="36">
        <f t="shared" si="6"/>
        <v>-13588.576000000001</v>
      </c>
      <c r="T6" s="36">
        <f t="shared" si="7"/>
        <v>1257.170702023762</v>
      </c>
      <c r="U6" s="36">
        <f t="shared" si="8"/>
        <v>-13743.460116579705</v>
      </c>
      <c r="V6" s="36">
        <f t="shared" si="9"/>
        <v>-1280.366802545705</v>
      </c>
      <c r="W6" s="36">
        <v>3.7636115531051502</v>
      </c>
      <c r="X6" s="36">
        <v>5.9559332307966733</v>
      </c>
      <c r="Y6" s="36">
        <v>6.594324192046877E-3</v>
      </c>
      <c r="Z6" s="36"/>
      <c r="AA6" s="36"/>
      <c r="AB6" s="34">
        <v>5536479.2379999999</v>
      </c>
      <c r="AC6" s="34">
        <v>0.56815739007513799</v>
      </c>
      <c r="AD6" s="34">
        <f t="shared" si="10"/>
        <v>31455.91594067269</v>
      </c>
      <c r="AE6" s="34">
        <f t="shared" si="11"/>
        <v>360530.67399999965</v>
      </c>
      <c r="AF6" s="34">
        <f t="shared" si="12"/>
        <v>39632.466950379414</v>
      </c>
      <c r="AG6" s="34">
        <f t="shared" si="13"/>
        <v>364640.04314525635</v>
      </c>
      <c r="AH6" s="35">
        <f t="shared" si="14"/>
        <v>40282.392546128132</v>
      </c>
      <c r="AI6" s="34">
        <v>7.2177042342880799</v>
      </c>
      <c r="AJ6" s="34">
        <v>6.0926172453706204</v>
      </c>
      <c r="AK6" s="34">
        <v>6.7164926945756948E-3</v>
      </c>
      <c r="AL6" s="34"/>
      <c r="AM6" s="34"/>
      <c r="AN6" s="36">
        <v>374628.77799999999</v>
      </c>
      <c r="AO6" s="36">
        <v>0.94516858982868102</v>
      </c>
      <c r="AP6" s="36">
        <f t="shared" si="15"/>
        <v>3540.87353811502</v>
      </c>
      <c r="AQ6" s="36">
        <f t="shared" si="16"/>
        <v>226305.48499999999</v>
      </c>
      <c r="AR6" s="36">
        <f t="shared" si="17"/>
        <v>4037.3615739578795</v>
      </c>
      <c r="AS6" s="36">
        <f t="shared" si="18"/>
        <v>227731.08727748363</v>
      </c>
      <c r="AT6" s="36">
        <f t="shared" si="19"/>
        <v>4239.7281780486192</v>
      </c>
      <c r="AU6" s="36">
        <v>7.1719311206768603</v>
      </c>
      <c r="AV6" s="36">
        <v>6.0926172453706204</v>
      </c>
      <c r="AW6" s="36">
        <v>6.7164926945756948E-3</v>
      </c>
      <c r="AX6" s="36"/>
      <c r="AY6" s="36"/>
      <c r="AZ6" s="34">
        <v>140382.30499999999</v>
      </c>
      <c r="BA6" s="34">
        <v>0.97549162354571695</v>
      </c>
      <c r="BB6" s="34">
        <f t="shared" si="20"/>
        <v>1369.4176262154001</v>
      </c>
      <c r="BC6" s="34">
        <f t="shared" si="21"/>
        <v>133638.31404545455</v>
      </c>
      <c r="BD6" s="34">
        <f t="shared" si="22"/>
        <v>1398.0574545669749</v>
      </c>
      <c r="BE6" s="34">
        <f t="shared" si="23"/>
        <v>134480.16321611108</v>
      </c>
      <c r="BF6" s="34">
        <f t="shared" si="24"/>
        <v>1578.4578366357864</v>
      </c>
      <c r="BG6" s="34">
        <v>7.17367891662132</v>
      </c>
      <c r="BH6" s="34">
        <v>6.0926172453706204</v>
      </c>
      <c r="BI6" s="34">
        <v>6.7164926945756948E-3</v>
      </c>
      <c r="BJ6" s="34"/>
      <c r="BK6" s="34"/>
      <c r="BL6" s="36">
        <v>66005.221999999994</v>
      </c>
      <c r="BM6" s="36">
        <v>1.2432423661386101</v>
      </c>
      <c r="BN6" s="36">
        <f t="shared" si="25"/>
        <v>820.60488376784235</v>
      </c>
      <c r="BO6" s="36">
        <f t="shared" si="26"/>
        <v>65703.21706818181</v>
      </c>
      <c r="BP6" s="36">
        <f t="shared" si="27"/>
        <v>822.18050660535403</v>
      </c>
      <c r="BQ6" s="36">
        <f t="shared" si="28"/>
        <v>66452.109721249348</v>
      </c>
      <c r="BR6" s="36">
        <f t="shared" si="29"/>
        <v>1104.747732846163</v>
      </c>
      <c r="BS6" s="36">
        <v>0.62697687032963101</v>
      </c>
      <c r="BT6" s="36">
        <v>0.58745044561568749</v>
      </c>
      <c r="BU6" s="36">
        <v>6.521799710422063E-4</v>
      </c>
      <c r="BV6" s="36"/>
      <c r="BW6" s="36"/>
      <c r="BX6" s="34">
        <v>19158.966</v>
      </c>
      <c r="BY6" s="34">
        <v>2.3184809890648301</v>
      </c>
      <c r="BZ6" s="34">
        <f t="shared" si="30"/>
        <v>444.19698441139457</v>
      </c>
      <c r="CA6" s="34">
        <f t="shared" si="31"/>
        <v>18124.579249999999</v>
      </c>
      <c r="CB6" s="34">
        <f t="shared" si="32"/>
        <v>451.20929079254944</v>
      </c>
      <c r="CC6" s="34">
        <f t="shared" si="33"/>
        <v>18331.165241461877</v>
      </c>
      <c r="CD6" s="35">
        <f t="shared" si="34"/>
        <v>498.50915926379099</v>
      </c>
      <c r="CE6" s="34">
        <v>0.61061749224116202</v>
      </c>
      <c r="CF6" s="34">
        <v>0.57930756815170759</v>
      </c>
      <c r="CG6" s="34">
        <v>6.4494748721401673E-4</v>
      </c>
      <c r="CH6" s="34"/>
      <c r="CI6" s="34"/>
      <c r="CJ6" s="36">
        <v>761191.78599999996</v>
      </c>
      <c r="CK6" s="36">
        <v>0.80090473353907399</v>
      </c>
      <c r="CL6" s="36">
        <f t="shared" si="35"/>
        <v>6096.4210453846181</v>
      </c>
      <c r="CM6" s="36">
        <f t="shared" si="36"/>
        <v>760338.8074545454</v>
      </c>
      <c r="CN6" s="36">
        <f t="shared" si="37"/>
        <v>6096.7064577233687</v>
      </c>
      <c r="CO6" s="36">
        <f t="shared" si="38"/>
        <v>769005.23464263801</v>
      </c>
      <c r="CP6" s="36">
        <f t="shared" si="39"/>
        <v>10433.767228818135</v>
      </c>
      <c r="CQ6" s="36">
        <v>6.2714925707832698</v>
      </c>
      <c r="CR6" s="36">
        <v>5.8329176176801196</v>
      </c>
      <c r="CS6" s="36">
        <v>5.8034670597125479E-3</v>
      </c>
      <c r="CT6" s="36"/>
      <c r="CU6" s="36"/>
      <c r="CV6" s="34">
        <v>80287.078999999998</v>
      </c>
      <c r="CW6" s="34">
        <v>1.27087399776656</v>
      </c>
      <c r="CX6" s="34">
        <f t="shared" si="40"/>
        <v>1020.3476105772962</v>
      </c>
      <c r="CY6" s="34">
        <f t="shared" si="41"/>
        <v>80189.26231818182</v>
      </c>
      <c r="CZ6" s="34">
        <f t="shared" si="42"/>
        <v>1020.6448665398816</v>
      </c>
      <c r="DA6" s="34">
        <f t="shared" si="43"/>
        <v>81103.268543214508</v>
      </c>
      <c r="DB6" s="35">
        <f t="shared" si="44"/>
        <v>1361.4557077569166</v>
      </c>
      <c r="DC6" s="34">
        <v>0.62665093462298505</v>
      </c>
      <c r="DD6" s="34">
        <v>0.56854733721716288</v>
      </c>
      <c r="DE6" s="34">
        <v>6.3542205514279101E-4</v>
      </c>
      <c r="DF6" s="34"/>
      <c r="DG6" s="34"/>
      <c r="DH6" s="36">
        <v>51557.286999999997</v>
      </c>
      <c r="DI6" s="36">
        <v>1.6240822227452201</v>
      </c>
      <c r="DJ6" s="36">
        <f t="shared" si="45"/>
        <v>837.33273269673236</v>
      </c>
      <c r="DK6" s="36">
        <f t="shared" si="46"/>
        <v>51537.878909090905</v>
      </c>
      <c r="DL6" s="36">
        <f t="shared" si="47"/>
        <v>837.63257890061288</v>
      </c>
      <c r="DM6" s="36">
        <f t="shared" si="48"/>
        <v>52125.313445662388</v>
      </c>
      <c r="DN6" s="36">
        <f t="shared" si="49"/>
        <v>1021.3695023217665</v>
      </c>
      <c r="DO6" s="36">
        <v>0.62808245759027403</v>
      </c>
      <c r="DP6" s="36">
        <v>0.59879231065480221</v>
      </c>
      <c r="DQ6" s="36">
        <v>6.6228691438217425E-4</v>
      </c>
      <c r="DR6" s="36"/>
      <c r="DS6" s="36"/>
      <c r="DT6" s="34">
        <v>339446.97499999998</v>
      </c>
      <c r="DU6" s="34">
        <v>0.72341092795921302</v>
      </c>
      <c r="DV6" s="34">
        <f t="shared" si="50"/>
        <v>2455.5965117769779</v>
      </c>
      <c r="DW6" s="34">
        <f t="shared" si="51"/>
        <v>338703.16949999996</v>
      </c>
      <c r="DX6" s="34">
        <f t="shared" si="52"/>
        <v>2456.332833912757</v>
      </c>
      <c r="DY6" s="34">
        <f t="shared" si="53"/>
        <v>342563.7462955931</v>
      </c>
      <c r="DZ6" s="35">
        <f t="shared" si="54"/>
        <v>4497.7243306950568</v>
      </c>
      <c r="EA6" s="34">
        <v>6.2744051680463198</v>
      </c>
      <c r="EB6" s="34">
        <v>5.8407696780918146</v>
      </c>
      <c r="EC6" s="34">
        <v>5.8112598702271161E-3</v>
      </c>
      <c r="ED6" s="34"/>
      <c r="EE6" s="34"/>
      <c r="EF6" s="36">
        <v>62297.591999999997</v>
      </c>
      <c r="EG6" s="36">
        <v>1.71365298234248</v>
      </c>
      <c r="EH6" s="36">
        <f t="shared" si="55"/>
        <v>1067.56454323555</v>
      </c>
      <c r="EI6" s="36">
        <f t="shared" si="56"/>
        <v>62275.407954545452</v>
      </c>
      <c r="EJ6" s="36">
        <f t="shared" si="57"/>
        <v>1067.7527064148478</v>
      </c>
      <c r="EK6" s="36">
        <f t="shared" si="58"/>
        <v>62985.230054056134</v>
      </c>
      <c r="EL6" s="36">
        <f t="shared" si="59"/>
        <v>1281.197448568766</v>
      </c>
      <c r="EM6" s="36">
        <v>0.62705179187177695</v>
      </c>
      <c r="EN6" s="36">
        <v>0.58756677243660149</v>
      </c>
      <c r="EO6" s="36">
        <v>5.8458948995987134E-4</v>
      </c>
      <c r="EP6" s="36"/>
      <c r="EQ6" s="36"/>
      <c r="ER6" s="34">
        <v>950928.94799999997</v>
      </c>
      <c r="ES6" s="34">
        <v>0.72664229594766305</v>
      </c>
      <c r="ET6" s="34">
        <f t="shared" si="60"/>
        <v>99.527282198989326</v>
      </c>
      <c r="EU6" s="36">
        <v>782939.97</v>
      </c>
      <c r="EV6" s="36">
        <v>0.85087107172487797</v>
      </c>
      <c r="EW6" s="37">
        <f t="shared" si="61"/>
        <v>98.764033305447398</v>
      </c>
      <c r="EX6" s="34">
        <v>232183.96100000001</v>
      </c>
      <c r="EY6" s="34">
        <v>0.98748588266177695</v>
      </c>
      <c r="EZ6" s="34">
        <f t="shared" si="62"/>
        <v>97.526974361331781</v>
      </c>
      <c r="FA6" s="36">
        <v>46043.478999999999</v>
      </c>
      <c r="FB6" s="36">
        <v>1.9353553017223799</v>
      </c>
      <c r="FC6" s="37">
        <f t="shared" si="63"/>
        <v>98.816241260981954</v>
      </c>
      <c r="FD6" s="34">
        <v>388810.39600000001</v>
      </c>
      <c r="FE6" s="34">
        <v>0.51619889208640901</v>
      </c>
      <c r="FF6" s="34">
        <f t="shared" si="64"/>
        <v>98.413727039746007</v>
      </c>
      <c r="FG6" s="36">
        <v>77571.532000000007</v>
      </c>
      <c r="FH6" s="36">
        <v>1.7702362764648001</v>
      </c>
      <c r="FI6" s="37">
        <f t="shared" si="65"/>
        <v>99.384767015804343</v>
      </c>
      <c r="FK6" s="38">
        <f>AVERAGE(ET6,EZ6,FF6)</f>
        <v>98.489327866689038</v>
      </c>
      <c r="FL6" s="39">
        <f t="shared" si="66"/>
        <v>1.0022946049562489</v>
      </c>
      <c r="FM6" s="40">
        <f t="shared" si="67"/>
        <v>98.988347194077903</v>
      </c>
      <c r="FN6" s="41">
        <f t="shared" si="68"/>
        <v>0.34430063018892948</v>
      </c>
      <c r="FO6" s="42">
        <v>99.611920295738344</v>
      </c>
      <c r="FP6" s="41">
        <v>0.40127064180269695</v>
      </c>
      <c r="FQ6" s="43"/>
      <c r="FR6" s="44">
        <f t="shared" si="69"/>
        <v>1.0113981123982163</v>
      </c>
      <c r="FS6" s="45">
        <f t="shared" si="70"/>
        <v>1.106972270314468E-2</v>
      </c>
      <c r="FT6" s="46">
        <f t="shared" si="71"/>
        <v>1.0062994596771866</v>
      </c>
      <c r="FU6" s="47">
        <f t="shared" si="72"/>
        <v>5.355683242935446E-3</v>
      </c>
    </row>
    <row r="7" spans="1:177" x14ac:dyDescent="0.25">
      <c r="A7" s="4" t="s">
        <v>99</v>
      </c>
      <c r="B7" s="33" t="s">
        <v>165</v>
      </c>
      <c r="C7" s="4" t="s">
        <v>6</v>
      </c>
      <c r="D7" s="34">
        <v>7557.1350000000002</v>
      </c>
      <c r="E7" s="34">
        <v>2.9225847734754402</v>
      </c>
      <c r="F7" s="34">
        <f t="shared" si="0"/>
        <v>220.86367682098322</v>
      </c>
      <c r="G7" s="34">
        <f t="shared" si="1"/>
        <v>2980.3670000000002</v>
      </c>
      <c r="H7" s="34">
        <f t="shared" si="2"/>
        <v>378.863375287775</v>
      </c>
      <c r="I7" s="34">
        <f t="shared" si="3"/>
        <v>2929.4755770977167</v>
      </c>
      <c r="J7" s="35">
        <f t="shared" si="4"/>
        <v>373.2018522601461</v>
      </c>
      <c r="K7" s="34">
        <v>19.575481970990101</v>
      </c>
      <c r="L7" s="34">
        <v>11.900441420471068</v>
      </c>
      <c r="M7" s="34">
        <v>1.3136217322578707E-2</v>
      </c>
      <c r="N7" s="34"/>
      <c r="O7" s="34"/>
      <c r="P7" s="36">
        <v>106919.592</v>
      </c>
      <c r="Q7" s="36">
        <v>1.7761541076213101</v>
      </c>
      <c r="R7" s="36">
        <f t="shared" si="5"/>
        <v>1899.0567251599457</v>
      </c>
      <c r="S7" s="36">
        <f t="shared" si="6"/>
        <v>37933.452000000005</v>
      </c>
      <c r="T7" s="36">
        <f t="shared" si="7"/>
        <v>2076.5138046675706</v>
      </c>
      <c r="U7" s="36">
        <f t="shared" si="8"/>
        <v>37285.717225096283</v>
      </c>
      <c r="V7" s="36">
        <f t="shared" si="9"/>
        <v>2064.8188864519016</v>
      </c>
      <c r="W7" s="36">
        <v>23.051696057601699</v>
      </c>
      <c r="X7" s="36">
        <v>11.900441420471068</v>
      </c>
      <c r="Y7" s="36">
        <v>1.3136217322578707E-2</v>
      </c>
      <c r="Z7" s="36"/>
      <c r="AA7" s="36"/>
      <c r="AB7" s="34">
        <v>6128139.4879999999</v>
      </c>
      <c r="AC7" s="34">
        <v>0.467076199832206</v>
      </c>
      <c r="AD7" s="34">
        <f t="shared" si="10"/>
        <v>28623.081040967209</v>
      </c>
      <c r="AE7" s="34">
        <f t="shared" si="11"/>
        <v>952190.92399999965</v>
      </c>
      <c r="AF7" s="34">
        <f t="shared" si="12"/>
        <v>37423.769948844369</v>
      </c>
      <c r="AG7" s="34">
        <f t="shared" si="13"/>
        <v>935931.73478034977</v>
      </c>
      <c r="AH7" s="35">
        <f t="shared" si="14"/>
        <v>37611.074012869132</v>
      </c>
      <c r="AI7" s="34">
        <v>13.4894374653604</v>
      </c>
      <c r="AJ7" s="34">
        <v>12.173547253851018</v>
      </c>
      <c r="AK7" s="34">
        <v>1.3379229771683291E-2</v>
      </c>
      <c r="AL7" s="34"/>
      <c r="AM7" s="34"/>
      <c r="AN7" s="36">
        <v>720753.73899999994</v>
      </c>
      <c r="AO7" s="36">
        <v>1.0602483756291301</v>
      </c>
      <c r="AP7" s="36">
        <f t="shared" si="15"/>
        <v>7641.7798100337195</v>
      </c>
      <c r="AQ7" s="36">
        <f t="shared" si="16"/>
        <v>572430.446</v>
      </c>
      <c r="AR7" s="36">
        <f t="shared" si="17"/>
        <v>7884.1170546223793</v>
      </c>
      <c r="AS7" s="36">
        <f t="shared" si="18"/>
        <v>560340.55796299479</v>
      </c>
      <c r="AT7" s="36">
        <f t="shared" si="19"/>
        <v>8826.871400990869</v>
      </c>
      <c r="AU7" s="36">
        <v>13.3891992917431</v>
      </c>
      <c r="AV7" s="36">
        <v>12.173547253851018</v>
      </c>
      <c r="AW7" s="36">
        <v>1.3379229771683291E-2</v>
      </c>
      <c r="AX7" s="36"/>
      <c r="AY7" s="36"/>
      <c r="AZ7" s="34">
        <v>270219.92</v>
      </c>
      <c r="BA7" s="34">
        <v>0.81172923487828597</v>
      </c>
      <c r="BB7" s="34">
        <f t="shared" si="20"/>
        <v>2193.4540891047163</v>
      </c>
      <c r="BC7" s="34">
        <f t="shared" si="21"/>
        <v>263475.92904545454</v>
      </c>
      <c r="BD7" s="34">
        <f t="shared" si="22"/>
        <v>2211.4476824675435</v>
      </c>
      <c r="BE7" s="34">
        <f t="shared" si="23"/>
        <v>257911.2451526529</v>
      </c>
      <c r="BF7" s="34">
        <f t="shared" si="24"/>
        <v>2928.1573160519238</v>
      </c>
      <c r="BG7" s="34">
        <v>13.3950902965616</v>
      </c>
      <c r="BH7" s="34">
        <v>12.173547253851018</v>
      </c>
      <c r="BI7" s="34">
        <v>1.3379229771683291E-2</v>
      </c>
      <c r="BJ7" s="34"/>
      <c r="BK7" s="34"/>
      <c r="BL7" s="36">
        <v>133239.48199999999</v>
      </c>
      <c r="BM7" s="36">
        <v>0.92329937277534002</v>
      </c>
      <c r="BN7" s="36">
        <f t="shared" si="25"/>
        <v>1230.199301595112</v>
      </c>
      <c r="BO7" s="36">
        <f t="shared" si="26"/>
        <v>132937.47706818182</v>
      </c>
      <c r="BP7" s="36">
        <f t="shared" si="27"/>
        <v>1231.2508809431586</v>
      </c>
      <c r="BQ7" s="36">
        <f t="shared" si="28"/>
        <v>130667.49576553034</v>
      </c>
      <c r="BR7" s="36">
        <f t="shared" si="29"/>
        <v>1631.842660136884</v>
      </c>
      <c r="BS7" s="36">
        <v>1.2563104421495701</v>
      </c>
      <c r="BT7" s="36">
        <v>1.1737740072925567</v>
      </c>
      <c r="BU7" s="36">
        <v>1.2991957769168973E-3</v>
      </c>
      <c r="BV7" s="36"/>
      <c r="BW7" s="36"/>
      <c r="BX7" s="34">
        <v>35577.853999999999</v>
      </c>
      <c r="BY7" s="34">
        <v>1.8048135729938499</v>
      </c>
      <c r="BZ7" s="34">
        <f t="shared" si="30"/>
        <v>642.11393797193534</v>
      </c>
      <c r="CA7" s="34">
        <f t="shared" si="31"/>
        <v>34543.467250000002</v>
      </c>
      <c r="CB7" s="34">
        <f t="shared" si="32"/>
        <v>646.98467715639538</v>
      </c>
      <c r="CC7" s="34">
        <f t="shared" si="33"/>
        <v>33953.618348730146</v>
      </c>
      <c r="CD7" s="35">
        <f t="shared" si="34"/>
        <v>696.65159217476821</v>
      </c>
      <c r="CE7" s="34">
        <v>1.23926119163056</v>
      </c>
      <c r="CF7" s="34">
        <v>1.1575038725380062</v>
      </c>
      <c r="CG7" s="34">
        <v>1.2848097721704658E-3</v>
      </c>
      <c r="CH7" s="34"/>
      <c r="CI7" s="34"/>
      <c r="CJ7" s="36">
        <v>1552549.15</v>
      </c>
      <c r="CK7" s="36">
        <v>0.82782879077889604</v>
      </c>
      <c r="CL7" s="36">
        <f t="shared" si="35"/>
        <v>12852.448854693028</v>
      </c>
      <c r="CM7" s="36">
        <f t="shared" si="36"/>
        <v>1551696.1714545453</v>
      </c>
      <c r="CN7" s="36">
        <f t="shared" si="37"/>
        <v>12852.584239425838</v>
      </c>
      <c r="CO7" s="36">
        <f t="shared" si="38"/>
        <v>1525200.0969518591</v>
      </c>
      <c r="CP7" s="36">
        <f t="shared" si="39"/>
        <v>17968.086786943863</v>
      </c>
      <c r="CQ7" s="36">
        <v>12.587451752576801</v>
      </c>
      <c r="CR7" s="36">
        <v>11.65464617042911</v>
      </c>
      <c r="CS7" s="36">
        <v>1.1552431300814006E-2</v>
      </c>
      <c r="CT7" s="36"/>
      <c r="CU7" s="36"/>
      <c r="CV7" s="34">
        <v>161290.26300000001</v>
      </c>
      <c r="CW7" s="34">
        <v>1.33956403668271</v>
      </c>
      <c r="CX7" s="34">
        <f t="shared" si="40"/>
        <v>2160.5863578189596</v>
      </c>
      <c r="CY7" s="34">
        <f t="shared" si="41"/>
        <v>161192.44631818181</v>
      </c>
      <c r="CZ7" s="34">
        <f t="shared" si="42"/>
        <v>2160.726754306711</v>
      </c>
      <c r="DA7" s="34">
        <f t="shared" si="43"/>
        <v>158439.99571252411</v>
      </c>
      <c r="DB7" s="35">
        <f t="shared" si="44"/>
        <v>2504.4793890216488</v>
      </c>
      <c r="DC7" s="34">
        <v>1.25430504566393</v>
      </c>
      <c r="DD7" s="34">
        <v>1.1360040516123504</v>
      </c>
      <c r="DE7" s="34">
        <v>1.2658632831915614E-3</v>
      </c>
      <c r="DF7" s="34"/>
      <c r="DG7" s="34"/>
      <c r="DH7" s="36">
        <v>105355.683</v>
      </c>
      <c r="DI7" s="36">
        <v>1.0999307996549199</v>
      </c>
      <c r="DJ7" s="36">
        <f t="shared" si="45"/>
        <v>1158.8396065038025</v>
      </c>
      <c r="DK7" s="36">
        <f t="shared" si="46"/>
        <v>105336.27490909092</v>
      </c>
      <c r="DL7" s="36">
        <f t="shared" si="47"/>
        <v>1159.0562823229086</v>
      </c>
      <c r="DM7" s="36">
        <f t="shared" si="48"/>
        <v>103537.59947302894</v>
      </c>
      <c r="DN7" s="36">
        <f t="shared" si="49"/>
        <v>1431.8735759486021</v>
      </c>
      <c r="DO7" s="36">
        <v>1.2589315887880499</v>
      </c>
      <c r="DP7" s="36">
        <v>1.1964359807006801</v>
      </c>
      <c r="DQ7" s="36">
        <v>1.3192997163457263E-3</v>
      </c>
      <c r="DR7" s="36"/>
      <c r="DS7" s="36"/>
      <c r="DT7" s="34">
        <v>688947.49699999997</v>
      </c>
      <c r="DU7" s="34">
        <v>0.713625280160333</v>
      </c>
      <c r="DV7" s="34">
        <f t="shared" si="50"/>
        <v>4916.5035056238512</v>
      </c>
      <c r="DW7" s="34">
        <f t="shared" si="51"/>
        <v>688203.69149999996</v>
      </c>
      <c r="DX7" s="34">
        <f t="shared" si="52"/>
        <v>4916.8713104085036</v>
      </c>
      <c r="DY7" s="34">
        <f t="shared" si="53"/>
        <v>676452.23098958656</v>
      </c>
      <c r="DZ7" s="35">
        <f t="shared" si="54"/>
        <v>7447.8716644532997</v>
      </c>
      <c r="EA7" s="34">
        <v>12.578233649640801</v>
      </c>
      <c r="EB7" s="34">
        <v>11.670335228942426</v>
      </c>
      <c r="EC7" s="34">
        <v>1.1567943442689377E-2</v>
      </c>
      <c r="ED7" s="34"/>
      <c r="EE7" s="34"/>
      <c r="EF7" s="36">
        <v>123957.75199999999</v>
      </c>
      <c r="EG7" s="36">
        <v>0.75723586866248105</v>
      </c>
      <c r="EH7" s="36">
        <f t="shared" si="55"/>
        <v>938.65256013168391</v>
      </c>
      <c r="EI7" s="36">
        <f t="shared" si="56"/>
        <v>123935.56795454545</v>
      </c>
      <c r="EJ7" s="36">
        <f t="shared" si="57"/>
        <v>938.86655959420989</v>
      </c>
      <c r="EK7" s="36">
        <f t="shared" si="58"/>
        <v>121819.29925293606</v>
      </c>
      <c r="EL7" s="36">
        <f t="shared" si="59"/>
        <v>1375.8994475276602</v>
      </c>
      <c r="EM7" s="36">
        <v>1.2516321597984601</v>
      </c>
      <c r="EN7" s="36">
        <v>1.17400643778905</v>
      </c>
      <c r="EO7" s="36">
        <v>1.1636886929168007E-3</v>
      </c>
      <c r="EP7" s="36"/>
      <c r="EQ7" s="36"/>
      <c r="ER7" s="34">
        <v>970517.11300000001</v>
      </c>
      <c r="ES7" s="34">
        <v>0.75312940484074797</v>
      </c>
      <c r="ET7" s="34">
        <f t="shared" si="60"/>
        <v>101.57744254989218</v>
      </c>
      <c r="EU7" s="36">
        <v>799605.53700000001</v>
      </c>
      <c r="EV7" s="36">
        <v>0.87961391752370899</v>
      </c>
      <c r="EW7" s="37">
        <f t="shared" si="61"/>
        <v>100.86631276148562</v>
      </c>
      <c r="EX7" s="34">
        <v>238408.60500000001</v>
      </c>
      <c r="EY7" s="34">
        <v>0.93151606149592103</v>
      </c>
      <c r="EZ7" s="34">
        <f t="shared" si="62"/>
        <v>100.14158517760782</v>
      </c>
      <c r="FA7" s="36">
        <v>47034.544999999998</v>
      </c>
      <c r="FB7" s="36">
        <v>2.1615112624826298</v>
      </c>
      <c r="FC7" s="37">
        <f t="shared" si="63"/>
        <v>100.94321817689998</v>
      </c>
      <c r="FD7" s="34">
        <v>398387.772</v>
      </c>
      <c r="FE7" s="34">
        <v>0.62888845875473798</v>
      </c>
      <c r="FF7" s="34">
        <f t="shared" si="64"/>
        <v>100.83790416339733</v>
      </c>
      <c r="FG7" s="36">
        <v>79610.864000000001</v>
      </c>
      <c r="FH7" s="36">
        <v>1.4344733074939799</v>
      </c>
      <c r="FI7" s="37">
        <f t="shared" si="65"/>
        <v>101.99756233468335</v>
      </c>
      <c r="FK7" s="38">
        <f t="shared" ref="FK7:FK41" si="73">AVERAGE(ET7,EZ7,FF7)</f>
        <v>100.8523106302991</v>
      </c>
      <c r="FL7" s="39">
        <f t="shared" si="66"/>
        <v>0.71803708685713519</v>
      </c>
      <c r="FM7" s="40">
        <f t="shared" si="67"/>
        <v>101.269031091023</v>
      </c>
      <c r="FN7" s="41">
        <f t="shared" si="68"/>
        <v>0.63209725554854945</v>
      </c>
      <c r="FO7" s="42">
        <v>99.130201376318297</v>
      </c>
      <c r="FP7" s="41">
        <v>0.43764119144152736</v>
      </c>
      <c r="FQ7" s="43"/>
      <c r="FR7" s="44">
        <f t="shared" si="69"/>
        <v>0.98292444423714143</v>
      </c>
      <c r="FS7" s="45">
        <f t="shared" si="70"/>
        <v>8.2343339171586163E-3</v>
      </c>
      <c r="FT7" s="46">
        <f t="shared" si="71"/>
        <v>0.97887972570032522</v>
      </c>
      <c r="FU7" s="47">
        <f t="shared" si="72"/>
        <v>7.4838005411060034E-3</v>
      </c>
    </row>
    <row r="8" spans="1:177" x14ac:dyDescent="0.25">
      <c r="A8" s="4" t="s">
        <v>99</v>
      </c>
      <c r="B8" s="33" t="s">
        <v>160</v>
      </c>
      <c r="C8" s="4" t="s">
        <v>47</v>
      </c>
      <c r="D8" s="34">
        <v>34416.661</v>
      </c>
      <c r="E8" s="34">
        <v>2.1786497519667498</v>
      </c>
      <c r="F8" s="34">
        <f t="shared" si="0"/>
        <v>749.81849951173717</v>
      </c>
      <c r="G8" s="34">
        <f t="shared" si="1"/>
        <v>29839.893</v>
      </c>
      <c r="H8" s="34">
        <f t="shared" si="2"/>
        <v>810.54578871621732</v>
      </c>
      <c r="I8" s="34">
        <f t="shared" si="3"/>
        <v>28744.761629481811</v>
      </c>
      <c r="J8" s="35">
        <f t="shared" si="4"/>
        <v>808.38211787875832</v>
      </c>
      <c r="K8" s="34">
        <v>125.954790775793</v>
      </c>
      <c r="L8" s="34">
        <v>119.1269466049314</v>
      </c>
      <c r="M8" s="34">
        <v>0.1313625200396821</v>
      </c>
      <c r="N8" s="34"/>
      <c r="O8" s="34"/>
      <c r="P8" s="36">
        <v>462832.07500000001</v>
      </c>
      <c r="Q8" s="36">
        <v>0.86553304421504995</v>
      </c>
      <c r="R8" s="36">
        <f t="shared" si="5"/>
        <v>4005.9645483511831</v>
      </c>
      <c r="S8" s="36">
        <f t="shared" si="6"/>
        <v>393845.935</v>
      </c>
      <c r="T8" s="36">
        <f t="shared" si="7"/>
        <v>4093.0728185858447</v>
      </c>
      <c r="U8" s="36">
        <f t="shared" si="8"/>
        <v>379391.69286952156</v>
      </c>
      <c r="V8" s="36">
        <f t="shared" si="9"/>
        <v>4814.8097041937172</v>
      </c>
      <c r="W8" s="36">
        <v>126.137524523157</v>
      </c>
      <c r="X8" s="36">
        <v>119.1269466049314</v>
      </c>
      <c r="Y8" s="36">
        <v>0.1313625200396821</v>
      </c>
      <c r="Z8" s="36"/>
      <c r="AA8" s="36"/>
      <c r="AB8" s="34">
        <v>15707497.444</v>
      </c>
      <c r="AC8" s="34">
        <v>0.388575305553442</v>
      </c>
      <c r="AD8" s="34">
        <f t="shared" si="10"/>
        <v>61035.456187822092</v>
      </c>
      <c r="AE8" s="34">
        <f t="shared" si="11"/>
        <v>10531548.879999999</v>
      </c>
      <c r="AF8" s="34">
        <f t="shared" si="12"/>
        <v>65624.573910706662</v>
      </c>
      <c r="AG8" s="34">
        <f t="shared" si="13"/>
        <v>10145038.460588183</v>
      </c>
      <c r="AH8" s="35">
        <f t="shared" si="14"/>
        <v>97244.75547019628</v>
      </c>
      <c r="AI8" s="34">
        <v>125.63955865851</v>
      </c>
      <c r="AJ8" s="34">
        <v>121.86081696158753</v>
      </c>
      <c r="AK8" s="34">
        <v>0.13379144705944379</v>
      </c>
      <c r="AL8" s="34"/>
      <c r="AM8" s="34"/>
      <c r="AN8" s="36">
        <v>6027615.8729999997</v>
      </c>
      <c r="AO8" s="36">
        <v>0.58327881761615397</v>
      </c>
      <c r="AP8" s="36">
        <f t="shared" si="15"/>
        <v>35157.806594478017</v>
      </c>
      <c r="AQ8" s="36">
        <f t="shared" si="16"/>
        <v>5879292.5800000001</v>
      </c>
      <c r="AR8" s="36">
        <f t="shared" si="17"/>
        <v>35211.2747227457</v>
      </c>
      <c r="AS8" s="36">
        <f t="shared" si="18"/>
        <v>5630592.455460676</v>
      </c>
      <c r="AT8" s="36">
        <f t="shared" si="19"/>
        <v>56074.321134994352</v>
      </c>
      <c r="AU8" s="36">
        <v>125.527795194755</v>
      </c>
      <c r="AV8" s="36">
        <v>121.86081696158753</v>
      </c>
      <c r="AW8" s="36">
        <v>0.13379144705944379</v>
      </c>
      <c r="AX8" s="36"/>
      <c r="AY8" s="36"/>
      <c r="AZ8" s="34">
        <v>2598937.5090000001</v>
      </c>
      <c r="BA8" s="34">
        <v>0.56722624258450705</v>
      </c>
      <c r="BB8" s="34">
        <f t="shared" si="20"/>
        <v>14741.855579420084</v>
      </c>
      <c r="BC8" s="34">
        <f t="shared" si="21"/>
        <v>2592193.5180454548</v>
      </c>
      <c r="BD8" s="34">
        <f t="shared" si="22"/>
        <v>14744.543598760863</v>
      </c>
      <c r="BE8" s="34">
        <f t="shared" si="23"/>
        <v>2482541.0654764194</v>
      </c>
      <c r="BF8" s="34">
        <f t="shared" si="24"/>
        <v>24281.296010645689</v>
      </c>
      <c r="BG8" s="34">
        <v>125.72012169643899</v>
      </c>
      <c r="BH8" s="34">
        <v>121.86081696158753</v>
      </c>
      <c r="BI8" s="34">
        <v>0.13379144705944379</v>
      </c>
      <c r="BJ8" s="34"/>
      <c r="BK8" s="34"/>
      <c r="BL8" s="36">
        <v>1356155.709</v>
      </c>
      <c r="BM8" s="36">
        <v>0.87753771367939604</v>
      </c>
      <c r="BN8" s="36">
        <f t="shared" si="25"/>
        <v>11900.777802691204</v>
      </c>
      <c r="BO8" s="36">
        <f t="shared" si="26"/>
        <v>1355853.7040681818</v>
      </c>
      <c r="BP8" s="36">
        <f t="shared" si="27"/>
        <v>11900.88655181646</v>
      </c>
      <c r="BQ8" s="36">
        <f t="shared" si="28"/>
        <v>1306093.5415515685</v>
      </c>
      <c r="BR8" s="36">
        <f t="shared" si="29"/>
        <v>14897.226185619944</v>
      </c>
      <c r="BS8" s="36">
        <v>12.542560050980001</v>
      </c>
      <c r="BT8" s="36">
        <v>11.749825788181711</v>
      </c>
      <c r="BU8" s="36">
        <v>1.2992064590947931E-2</v>
      </c>
      <c r="BV8" s="36"/>
      <c r="BW8" s="36"/>
      <c r="BX8" s="34">
        <v>316422.15100000001</v>
      </c>
      <c r="BY8" s="34">
        <v>0.68701727189796502</v>
      </c>
      <c r="BZ8" s="34">
        <f t="shared" si="30"/>
        <v>2173.8748294810594</v>
      </c>
      <c r="CA8" s="34">
        <f t="shared" si="31"/>
        <v>315387.76425000001</v>
      </c>
      <c r="CB8" s="34">
        <f t="shared" si="32"/>
        <v>2175.3185140086134</v>
      </c>
      <c r="CC8" s="34">
        <f t="shared" si="33"/>
        <v>303812.95617318252</v>
      </c>
      <c r="CD8" s="35">
        <f t="shared" si="34"/>
        <v>3047.6095422274207</v>
      </c>
      <c r="CE8" s="34">
        <v>12.5259329935569</v>
      </c>
      <c r="CF8" s="34">
        <v>11.58695691587028</v>
      </c>
      <c r="CG8" s="34">
        <v>1.2848277299044251E-2</v>
      </c>
      <c r="CH8" s="34"/>
      <c r="CI8" s="34"/>
      <c r="CJ8" s="36">
        <v>15048822.949999999</v>
      </c>
      <c r="CK8" s="36">
        <v>0.37938833565483099</v>
      </c>
      <c r="CL8" s="36">
        <f t="shared" si="35"/>
        <v>57093.478925647236</v>
      </c>
      <c r="CM8" s="36">
        <f t="shared" si="36"/>
        <v>15047969.971454544</v>
      </c>
      <c r="CN8" s="36">
        <f t="shared" si="37"/>
        <v>57093.509402578871</v>
      </c>
      <c r="CO8" s="36">
        <f t="shared" si="38"/>
        <v>14495705.793484617</v>
      </c>
      <c r="CP8" s="36">
        <f t="shared" si="39"/>
        <v>119048.25741888117</v>
      </c>
      <c r="CQ8" s="36">
        <v>125.35055160634801</v>
      </c>
      <c r="CR8" s="36">
        <v>116.66646328394086</v>
      </c>
      <c r="CS8" s="36">
        <v>0.11549611028996006</v>
      </c>
      <c r="CT8" s="36"/>
      <c r="CU8" s="36"/>
      <c r="CV8" s="34">
        <v>1645350.683</v>
      </c>
      <c r="CW8" s="34">
        <v>0.66154107760200398</v>
      </c>
      <c r="CX8" s="34">
        <f t="shared" si="40"/>
        <v>10884.670638650132</v>
      </c>
      <c r="CY8" s="34">
        <f t="shared" si="41"/>
        <v>1645252.8663181819</v>
      </c>
      <c r="CZ8" s="34">
        <f t="shared" si="42"/>
        <v>10884.698507954903</v>
      </c>
      <c r="DA8" s="34">
        <f t="shared" si="43"/>
        <v>1584871.6837737267</v>
      </c>
      <c r="DB8" s="35">
        <f t="shared" si="44"/>
        <v>15594.817026434208</v>
      </c>
      <c r="DC8" s="34">
        <v>12.542338244839</v>
      </c>
      <c r="DD8" s="34">
        <v>11.371737334601606</v>
      </c>
      <c r="DE8" s="34">
        <v>1.2658909517460374E-2</v>
      </c>
      <c r="DF8" s="34"/>
      <c r="DG8" s="34"/>
      <c r="DH8" s="36">
        <v>1053957.6029999999</v>
      </c>
      <c r="DI8" s="36">
        <v>0.45603756208345197</v>
      </c>
      <c r="DJ8" s="36">
        <f t="shared" si="45"/>
        <v>4806.442558114386</v>
      </c>
      <c r="DK8" s="36">
        <f t="shared" si="46"/>
        <v>1053938.1949090909</v>
      </c>
      <c r="DL8" s="36">
        <f t="shared" si="47"/>
        <v>4806.4948035385905</v>
      </c>
      <c r="DM8" s="36">
        <f t="shared" si="48"/>
        <v>1015258.4054127861</v>
      </c>
      <c r="DN8" s="36">
        <f t="shared" si="49"/>
        <v>8724.7729110287528</v>
      </c>
      <c r="DO8" s="36">
        <v>12.5396962586853</v>
      </c>
      <c r="DP8" s="36">
        <v>11.976678860329773</v>
      </c>
      <c r="DQ8" s="36">
        <v>1.3193003669322138E-2</v>
      </c>
      <c r="DR8" s="36"/>
      <c r="DS8" s="36"/>
      <c r="DT8" s="34">
        <v>6799151.7719999999</v>
      </c>
      <c r="DU8" s="34">
        <v>0.34736504104975502</v>
      </c>
      <c r="DV8" s="34">
        <f t="shared" si="50"/>
        <v>23617.876343842945</v>
      </c>
      <c r="DW8" s="34">
        <f t="shared" si="51"/>
        <v>6798407.9665000001</v>
      </c>
      <c r="DX8" s="34">
        <f t="shared" si="52"/>
        <v>23617.95291204051</v>
      </c>
      <c r="DY8" s="34">
        <f t="shared" si="53"/>
        <v>6548904.7315622969</v>
      </c>
      <c r="DZ8" s="35">
        <f t="shared" si="54"/>
        <v>52848.281692302546</v>
      </c>
      <c r="EA8" s="34">
        <v>125.37915528704001</v>
      </c>
      <c r="EB8" s="34">
        <v>116.82351541081259</v>
      </c>
      <c r="EC8" s="34">
        <v>0.11565119283693093</v>
      </c>
      <c r="ED8" s="34"/>
      <c r="EE8" s="34"/>
      <c r="EF8" s="36">
        <v>1237930.8999999999</v>
      </c>
      <c r="EG8" s="36">
        <v>0.95065784986673596</v>
      </c>
      <c r="EH8" s="36">
        <f t="shared" si="55"/>
        <v>11768.487276775932</v>
      </c>
      <c r="EI8" s="36">
        <f t="shared" si="56"/>
        <v>1237908.7159545454</v>
      </c>
      <c r="EJ8" s="36">
        <f t="shared" si="57"/>
        <v>11768.50434727028</v>
      </c>
      <c r="EK8" s="36">
        <f t="shared" si="58"/>
        <v>1192477.1633454354</v>
      </c>
      <c r="EL8" s="36">
        <f t="shared" si="59"/>
        <v>14281.429839549915</v>
      </c>
      <c r="EM8" s="36">
        <v>12.538541084157201</v>
      </c>
      <c r="EN8" s="36">
        <v>11.752152486357588</v>
      </c>
      <c r="EO8" s="36">
        <v>1.1634045495280418E-2</v>
      </c>
      <c r="EP8" s="36"/>
      <c r="EQ8" s="36"/>
      <c r="ER8" s="34">
        <v>968566.49100000004</v>
      </c>
      <c r="ES8" s="34">
        <v>0.53612624199511205</v>
      </c>
      <c r="ET8" s="34">
        <f t="shared" si="60"/>
        <v>101.37328417752813</v>
      </c>
      <c r="EU8" s="36">
        <v>799313.18500000006</v>
      </c>
      <c r="EV8" s="36">
        <v>0.66903808560876998</v>
      </c>
      <c r="EW8" s="37">
        <f t="shared" si="61"/>
        <v>100.8294339920125</v>
      </c>
      <c r="EX8" s="34">
        <v>238579.19699999999</v>
      </c>
      <c r="EY8" s="34">
        <v>0.931259306150368</v>
      </c>
      <c r="EZ8" s="34">
        <f t="shared" si="62"/>
        <v>100.21324095235897</v>
      </c>
      <c r="FA8" s="36">
        <v>47168.197999999997</v>
      </c>
      <c r="FB8" s="36">
        <v>1.9016783948461</v>
      </c>
      <c r="FC8" s="37">
        <f t="shared" si="63"/>
        <v>101.23005764646425</v>
      </c>
      <c r="FD8" s="34">
        <v>398389.14299999998</v>
      </c>
      <c r="FE8" s="34">
        <v>0.75403053677526899</v>
      </c>
      <c r="FF8" s="34">
        <f t="shared" si="64"/>
        <v>100.83825118400469</v>
      </c>
      <c r="FG8" s="36">
        <v>79717.289999999994</v>
      </c>
      <c r="FH8" s="36">
        <v>1.6342640942829501</v>
      </c>
      <c r="FI8" s="37">
        <f t="shared" si="65"/>
        <v>102.13391549081831</v>
      </c>
      <c r="FK8" s="38">
        <f t="shared" si="73"/>
        <v>100.80825877129728</v>
      </c>
      <c r="FL8" s="39">
        <f t="shared" si="66"/>
        <v>0.58060290188753516</v>
      </c>
      <c r="FM8" s="40">
        <f t="shared" si="67"/>
        <v>101.39780237643168</v>
      </c>
      <c r="FN8" s="41">
        <f t="shared" si="68"/>
        <v>0.66822280416456303</v>
      </c>
      <c r="FO8" s="42">
        <v>97.10857102148654</v>
      </c>
      <c r="FP8" s="41">
        <v>0.43298830005298816</v>
      </c>
      <c r="FQ8" s="43"/>
      <c r="FR8" s="44">
        <f t="shared" si="69"/>
        <v>0.96329975544757518</v>
      </c>
      <c r="FS8" s="45">
        <f t="shared" si="70"/>
        <v>7.0164028726412584E-3</v>
      </c>
      <c r="FT8" s="46">
        <f t="shared" si="71"/>
        <v>0.95769897123586867</v>
      </c>
      <c r="FU8" s="47">
        <f t="shared" si="72"/>
        <v>7.6202103695090419E-3</v>
      </c>
    </row>
    <row r="9" spans="1:177" x14ac:dyDescent="0.25">
      <c r="A9" s="4" t="s">
        <v>31</v>
      </c>
      <c r="B9" s="33" t="s">
        <v>148</v>
      </c>
      <c r="C9" s="4" t="s">
        <v>13</v>
      </c>
      <c r="D9" s="34">
        <v>1884.2349999999999</v>
      </c>
      <c r="E9" s="34">
        <v>7.69492365257838</v>
      </c>
      <c r="F9" s="34">
        <f t="shared" si="0"/>
        <v>144.99044468516021</v>
      </c>
      <c r="G9" s="34">
        <f t="shared" si="1"/>
        <v>-2692.5330000000004</v>
      </c>
      <c r="H9" s="34">
        <f t="shared" si="2"/>
        <v>340.26301950926472</v>
      </c>
      <c r="I9" s="34">
        <f t="shared" si="3"/>
        <v>-2652.0444609509714</v>
      </c>
      <c r="J9" s="35">
        <f t="shared" si="4"/>
        <v>-336.00422196392242</v>
      </c>
      <c r="K9" s="34" t="s">
        <v>37</v>
      </c>
      <c r="L9" s="34"/>
      <c r="M9" s="34"/>
      <c r="N9" s="34">
        <f>I9/N$3</f>
        <v>-11.039605631898478</v>
      </c>
      <c r="O9" s="34">
        <f>N9*SQRT(((O$3/N$3)^2)+((J9/I9)^2))</f>
        <v>-1.3989433451050106</v>
      </c>
      <c r="P9" s="36">
        <v>26063.300999999999</v>
      </c>
      <c r="Q9" s="36">
        <v>2.1100936334335301</v>
      </c>
      <c r="R9" s="36">
        <f t="shared" si="5"/>
        <v>549.96005506361757</v>
      </c>
      <c r="S9" s="36">
        <f t="shared" si="6"/>
        <v>-42922.839</v>
      </c>
      <c r="T9" s="36">
        <f t="shared" si="7"/>
        <v>1003.9667314036606</v>
      </c>
      <c r="U9" s="36">
        <f t="shared" si="8"/>
        <v>-42277.393598607821</v>
      </c>
      <c r="V9" s="36">
        <f t="shared" si="9"/>
        <v>-1060.2726516340242</v>
      </c>
      <c r="W9" s="36" t="s">
        <v>37</v>
      </c>
      <c r="X9" s="36"/>
      <c r="Y9" s="36"/>
      <c r="Z9" s="36">
        <f>U9/Z$3</f>
        <v>-13.353567150539426</v>
      </c>
      <c r="AA9" s="36">
        <f>Z9*SQRT(((AA$3/Z$3)^2)+((V9/U9)^2))</f>
        <v>-0.33651607626581248</v>
      </c>
      <c r="AB9" s="34">
        <v>4982125.4179999996</v>
      </c>
      <c r="AC9" s="34">
        <v>0.44265406862393197</v>
      </c>
      <c r="AD9" s="34">
        <f t="shared" si="10"/>
        <v>22053.580866724074</v>
      </c>
      <c r="AE9" s="34">
        <f t="shared" si="11"/>
        <v>-193823.14600000065</v>
      </c>
      <c r="AF9" s="34">
        <f t="shared" si="12"/>
        <v>32674.427584142748</v>
      </c>
      <c r="AG9" s="34">
        <f t="shared" si="13"/>
        <v>-190908.56110338969</v>
      </c>
      <c r="AH9" s="35">
        <f t="shared" si="14"/>
        <v>-32229.409314661338</v>
      </c>
      <c r="AI9" s="34" t="s">
        <v>37</v>
      </c>
      <c r="AJ9" s="34"/>
      <c r="AK9" s="34"/>
      <c r="AL9" s="34">
        <f>AG9/AL$3</f>
        <v>-2.2971417702887806</v>
      </c>
      <c r="AM9" s="34">
        <f>AL9*SQRT(((AM$3/AL$3)^2)+((AH9/AG9)^2))</f>
        <v>-0.38784739786382766</v>
      </c>
      <c r="AN9" s="36">
        <v>40778.745000000003</v>
      </c>
      <c r="AO9" s="36">
        <v>8.9175143511186192</v>
      </c>
      <c r="AP9" s="36">
        <f t="shared" si="15"/>
        <v>3636.4504375810666</v>
      </c>
      <c r="AQ9" s="36">
        <f t="shared" si="16"/>
        <v>-107544.54800000001</v>
      </c>
      <c r="AR9" s="36">
        <f t="shared" si="17"/>
        <v>4121.4408707310113</v>
      </c>
      <c r="AS9" s="36">
        <f t="shared" si="18"/>
        <v>-106562.26406697069</v>
      </c>
      <c r="AT9" s="36">
        <f t="shared" si="19"/>
        <v>-4104.9292777245528</v>
      </c>
      <c r="AU9" s="36" t="s">
        <v>37</v>
      </c>
      <c r="AV9" s="36"/>
      <c r="AW9" s="36"/>
      <c r="AX9" s="37">
        <f>AS9/AX$3</f>
        <v>-2.3081412248087569</v>
      </c>
      <c r="AY9" s="37">
        <f>AX9*SQRT(((AY$3/AX$3)^2)+((AT9/AS9)^2))</f>
        <v>-8.9094137001188692E-2</v>
      </c>
      <c r="AZ9" s="34">
        <v>15255.74</v>
      </c>
      <c r="BA9" s="34">
        <v>3.0742445791592199</v>
      </c>
      <c r="BB9" s="34">
        <f t="shared" si="20"/>
        <v>468.99875996062474</v>
      </c>
      <c r="BC9" s="34">
        <f>AZ9-AZ$3</f>
        <v>8511.7490454545441</v>
      </c>
      <c r="BD9" s="34">
        <f t="shared" si="22"/>
        <v>547.00991592974935</v>
      </c>
      <c r="BE9" s="34">
        <f>BC9*$FT9</f>
        <v>8434.0049432679079</v>
      </c>
      <c r="BF9" s="34">
        <f t="shared" si="24"/>
        <v>543.01272439215177</v>
      </c>
      <c r="BG9" s="34" t="s">
        <v>37</v>
      </c>
      <c r="BH9" s="34"/>
      <c r="BI9" s="34"/>
      <c r="BJ9" s="34">
        <f>BE9/BJ$3</f>
        <v>0.41373583238989003</v>
      </c>
      <c r="BK9" s="34">
        <f>BJ9*SQRT(((BK$3/BJ$3)^2)+((BF9/BE9)^2))</f>
        <v>2.6657310837570707E-2</v>
      </c>
      <c r="BL9" s="36">
        <v>346.39499999999998</v>
      </c>
      <c r="BM9" s="36">
        <v>22.644255319267799</v>
      </c>
      <c r="BN9" s="36">
        <f t="shared" si="25"/>
        <v>78.438568213177689</v>
      </c>
      <c r="BO9" s="36">
        <f t="shared" si="26"/>
        <v>44.390068181818151</v>
      </c>
      <c r="BP9" s="36">
        <f t="shared" si="27"/>
        <v>93.493417744437451</v>
      </c>
      <c r="BQ9" s="36">
        <f t="shared" si="28"/>
        <v>43.722559553709004</v>
      </c>
      <c r="BR9" s="36">
        <f t="shared" si="29"/>
        <v>92.088374934505978</v>
      </c>
      <c r="BS9" s="36" t="s">
        <v>37</v>
      </c>
      <c r="BT9" s="36"/>
      <c r="BU9" s="36"/>
      <c r="BV9" s="36">
        <f>BQ9/BV$3</f>
        <v>3.9330874146509726E-4</v>
      </c>
      <c r="BW9" s="36">
        <f>BV9*SQRT(((BW$3/BV$3)^2)+((BR9/BQ9)^2))</f>
        <v>8.2838672520736711E-4</v>
      </c>
      <c r="BX9" s="34">
        <v>3235.9609999999998</v>
      </c>
      <c r="BY9" s="34">
        <v>5.5694297383510296</v>
      </c>
      <c r="BZ9" s="34">
        <f t="shared" si="30"/>
        <v>180.22457425544135</v>
      </c>
      <c r="CA9" s="34">
        <f t="shared" si="31"/>
        <v>2201.5742499999992</v>
      </c>
      <c r="CB9" s="34">
        <f t="shared" si="32"/>
        <v>196.8749864835394</v>
      </c>
      <c r="CC9" s="34">
        <f t="shared" si="33"/>
        <v>2168.4684254881136</v>
      </c>
      <c r="CD9" s="35">
        <f t="shared" si="34"/>
        <v>194.90449900420512</v>
      </c>
      <c r="CE9" s="34">
        <v>5.3750269819490902E-2</v>
      </c>
      <c r="CF9" s="34"/>
      <c r="CG9" s="34"/>
      <c r="CH9" s="34">
        <f>CC9/CH$3</f>
        <v>8.2551714081319991E-2</v>
      </c>
      <c r="CI9" s="34">
        <f>CH9*SQRT(((CI$3/CH$3)^2)+((CD9/CC9)^2))</f>
        <v>7.4226817617486151E-3</v>
      </c>
      <c r="CJ9" s="36">
        <v>2675.2510000000002</v>
      </c>
      <c r="CK9" s="36">
        <v>6.6994111666021796</v>
      </c>
      <c r="CL9" s="36">
        <f t="shared" si="35"/>
        <v>179.22606422863652</v>
      </c>
      <c r="CM9" s="36">
        <f t="shared" si="36"/>
        <v>1822.2724545454548</v>
      </c>
      <c r="CN9" s="36">
        <f t="shared" si="37"/>
        <v>188.6850580630022</v>
      </c>
      <c r="CO9" s="36">
        <f t="shared" si="38"/>
        <v>1794.8703207800254</v>
      </c>
      <c r="CP9" s="36">
        <f t="shared" si="39"/>
        <v>186.55588414108144</v>
      </c>
      <c r="CQ9" s="36" t="s">
        <v>37</v>
      </c>
      <c r="CR9" s="36"/>
      <c r="CS9" s="36"/>
      <c r="CT9" s="36">
        <f>CO9/CT$3</f>
        <v>1.4435876918461767E-2</v>
      </c>
      <c r="CU9" s="36">
        <f>CT9*SQRT(((CU$3/CT$3)^2)+((CP9/CO9)^2))</f>
        <v>1.5007837420827792E-3</v>
      </c>
      <c r="CV9" s="34">
        <v>238.273</v>
      </c>
      <c r="CW9" s="34">
        <v>27.501547515208198</v>
      </c>
      <c r="CX9" s="34">
        <f t="shared" si="40"/>
        <v>65.528762310912029</v>
      </c>
      <c r="CY9" s="34">
        <f t="shared" si="41"/>
        <v>140.45631818181818</v>
      </c>
      <c r="CZ9" s="34">
        <f t="shared" si="42"/>
        <v>70.005113194788251</v>
      </c>
      <c r="DA9" s="34">
        <f t="shared" si="43"/>
        <v>138.3442285162923</v>
      </c>
      <c r="DB9" s="35">
        <f t="shared" si="44"/>
        <v>68.963782382252049</v>
      </c>
      <c r="DC9" s="34" t="s">
        <v>37</v>
      </c>
      <c r="DD9" s="34"/>
      <c r="DE9" s="34"/>
      <c r="DF9" s="34">
        <f>DA9/DF$3</f>
        <v>9.9257584368012608E-4</v>
      </c>
      <c r="DG9" s="34">
        <f>DF9*SQRT(((DG$3/DF$3)^2)+((DB9/DA9)^2))</f>
        <v>4.9479940499990219E-4</v>
      </c>
      <c r="DH9" s="36">
        <v>8.0079999999999991</v>
      </c>
      <c r="DI9" s="36">
        <v>98.601329718326895</v>
      </c>
      <c r="DJ9" s="36">
        <f t="shared" si="45"/>
        <v>7.8959944838436167</v>
      </c>
      <c r="DK9" s="36">
        <f t="shared" si="46"/>
        <v>-11.400090909090906</v>
      </c>
      <c r="DL9" s="36">
        <f t="shared" si="47"/>
        <v>23.76086528733617</v>
      </c>
      <c r="DM9" s="36">
        <f t="shared" si="48"/>
        <v>-11.228663845454099</v>
      </c>
      <c r="DN9" s="36">
        <f t="shared" si="49"/>
        <v>-23.403785536984721</v>
      </c>
      <c r="DO9" s="36" t="s">
        <v>37</v>
      </c>
      <c r="DP9" s="36"/>
      <c r="DQ9" s="36"/>
      <c r="DR9" s="36">
        <f>DM9/DR$3</f>
        <v>-1.3242442000464778E-4</v>
      </c>
      <c r="DS9" s="36">
        <f>DR9*SQRT(((DS$3/DR$3)^2)+((DN9/DM9)^2))</f>
        <v>-2.7601101458642256E-4</v>
      </c>
      <c r="DT9" s="34">
        <v>1417.6769999999999</v>
      </c>
      <c r="DU9" s="34">
        <v>10.492295815326999</v>
      </c>
      <c r="DV9" s="34">
        <f t="shared" si="50"/>
        <v>148.74686454585333</v>
      </c>
      <c r="DW9" s="34">
        <f t="shared" si="51"/>
        <v>673.87149999999997</v>
      </c>
      <c r="DX9" s="34">
        <f t="shared" si="52"/>
        <v>160.44435801497553</v>
      </c>
      <c r="DY9" s="34">
        <f t="shared" si="53"/>
        <v>663.73826392015337</v>
      </c>
      <c r="DZ9" s="35">
        <f t="shared" si="54"/>
        <v>158.14576164569397</v>
      </c>
      <c r="EA9" s="34" t="s">
        <v>37</v>
      </c>
      <c r="EB9" s="34"/>
      <c r="EC9" s="34"/>
      <c r="ED9" s="34">
        <f>DY9/ED$3</f>
        <v>1.1834716923189383E-2</v>
      </c>
      <c r="EE9" s="34">
        <f>ED9*SQRT(((EE$3/ED$3)^2)+((DZ9/DY9)^2))</f>
        <v>2.8199241875009194E-3</v>
      </c>
      <c r="EF9" s="36">
        <v>13.013999999999999</v>
      </c>
      <c r="EG9" s="36">
        <v>109.095296879065</v>
      </c>
      <c r="EH9" s="36">
        <f t="shared" si="55"/>
        <v>14.19766193584152</v>
      </c>
      <c r="EI9" s="36">
        <f t="shared" si="56"/>
        <v>-9.1700454545454519</v>
      </c>
      <c r="EJ9" s="36">
        <f t="shared" si="57"/>
        <v>24.563421727193379</v>
      </c>
      <c r="EK9" s="36">
        <f t="shared" si="58"/>
        <v>-9.0321523466549518</v>
      </c>
      <c r="EL9" s="36">
        <f t="shared" si="59"/>
        <v>-24.194191169905874</v>
      </c>
      <c r="EM9" s="36" t="s">
        <v>37</v>
      </c>
      <c r="EN9" s="36"/>
      <c r="EO9" s="36"/>
      <c r="EP9" s="36">
        <f>EK9/EP$3</f>
        <v>-8.8981462639203118E-5</v>
      </c>
      <c r="EQ9" s="36">
        <f>EP9*SQRT(((EQ$3/EP$3)^2)+((EL9/EK9)^2))</f>
        <v>-2.3835240755377366E-4</v>
      </c>
      <c r="ER9" s="34">
        <v>965084.75399999996</v>
      </c>
      <c r="ES9" s="34">
        <v>0.50022420934101097</v>
      </c>
      <c r="ET9" s="34">
        <f t="shared" si="60"/>
        <v>101.00887438469293</v>
      </c>
      <c r="EU9" s="36">
        <v>788864.71200000006</v>
      </c>
      <c r="EV9" s="36">
        <v>0.86470373252935695</v>
      </c>
      <c r="EW9" s="37">
        <f t="shared" si="61"/>
        <v>99.51141042072507</v>
      </c>
      <c r="EX9" s="34">
        <v>236748.065</v>
      </c>
      <c r="EY9" s="34">
        <v>1.0652302129148801</v>
      </c>
      <c r="EZ9" s="34">
        <f t="shared" si="62"/>
        <v>99.444088928045744</v>
      </c>
      <c r="FA9" s="36">
        <v>46186.461000000003</v>
      </c>
      <c r="FB9" s="36">
        <v>1.5235262832035199</v>
      </c>
      <c r="FC9" s="37">
        <f t="shared" si="63"/>
        <v>99.123102169732519</v>
      </c>
      <c r="FD9" s="34">
        <v>393529.73</v>
      </c>
      <c r="FE9" s="34">
        <v>1.0642285705524901</v>
      </c>
      <c r="FF9" s="34">
        <f t="shared" si="64"/>
        <v>99.608261066776976</v>
      </c>
      <c r="FG9" s="36">
        <v>77769.918999999994</v>
      </c>
      <c r="FH9" s="36">
        <v>0.84580334317630301</v>
      </c>
      <c r="FI9" s="37">
        <f t="shared" si="65"/>
        <v>99.638940747656932</v>
      </c>
      <c r="FK9" s="38">
        <f t="shared" si="73"/>
        <v>100.02040812650523</v>
      </c>
      <c r="FL9" s="39">
        <f t="shared" si="66"/>
        <v>0.85996353438131989</v>
      </c>
      <c r="FM9" s="40">
        <f t="shared" si="67"/>
        <v>99.424484446038164</v>
      </c>
      <c r="FN9" s="41">
        <f t="shared" si="68"/>
        <v>0.2686809509906134</v>
      </c>
      <c r="FO9" s="42">
        <v>98.516367061779263</v>
      </c>
      <c r="FP9" s="41">
        <v>0.2775370617043913</v>
      </c>
      <c r="FQ9" s="43"/>
      <c r="FR9" s="44">
        <f t="shared" si="69"/>
        <v>0.98496265819247941</v>
      </c>
      <c r="FS9" s="45">
        <f t="shared" si="70"/>
        <v>8.9115980325985642E-3</v>
      </c>
      <c r="FT9" s="46">
        <f t="shared" si="71"/>
        <v>0.99086626006341749</v>
      </c>
      <c r="FU9" s="47">
        <f t="shared" si="72"/>
        <v>3.8680848407852447E-3</v>
      </c>
    </row>
    <row r="10" spans="1:177" x14ac:dyDescent="0.25">
      <c r="A10" s="4" t="s">
        <v>31</v>
      </c>
      <c r="B10" s="33" t="s">
        <v>148</v>
      </c>
      <c r="C10" s="4" t="s">
        <v>27</v>
      </c>
      <c r="D10" s="34">
        <v>1586.884</v>
      </c>
      <c r="E10" s="34">
        <v>9.5231536160638299</v>
      </c>
      <c r="F10" s="34">
        <f t="shared" si="0"/>
        <v>151.12140102873835</v>
      </c>
      <c r="G10" s="34">
        <f t="shared" si="1"/>
        <v>-2989.884</v>
      </c>
      <c r="H10" s="34">
        <f t="shared" si="2"/>
        <v>342.92035699918796</v>
      </c>
      <c r="I10" s="34">
        <f t="shared" si="3"/>
        <v>-3040.4212416118157</v>
      </c>
      <c r="J10" s="35">
        <f t="shared" si="4"/>
        <v>-349.29839628122562</v>
      </c>
      <c r="K10" s="34" t="s">
        <v>37</v>
      </c>
      <c r="L10" s="34"/>
      <c r="M10" s="34"/>
      <c r="N10" s="34">
        <f t="shared" ref="N10:N41" si="74">I10/N$3</f>
        <v>-12.656292892693735</v>
      </c>
      <c r="O10" s="34">
        <f t="shared" ref="O10:O41" si="75">N10*SQRT(((O$3/N$3)^2)+((J10/I10)^2))</f>
        <v>-1.4543530447807929</v>
      </c>
      <c r="P10" s="36">
        <v>18662.686000000002</v>
      </c>
      <c r="Q10" s="36">
        <v>2.2700472631207198</v>
      </c>
      <c r="R10" s="36">
        <f t="shared" si="5"/>
        <v>423.65179276781373</v>
      </c>
      <c r="S10" s="36">
        <f t="shared" si="6"/>
        <v>-50323.453999999998</v>
      </c>
      <c r="T10" s="36">
        <f t="shared" si="7"/>
        <v>940.73055500241685</v>
      </c>
      <c r="U10" s="36">
        <f t="shared" si="8"/>
        <v>-51174.058422626127</v>
      </c>
      <c r="V10" s="36">
        <f t="shared" si="9"/>
        <v>-1014.9771464396414</v>
      </c>
      <c r="W10" s="36" t="s">
        <v>37</v>
      </c>
      <c r="X10" s="36"/>
      <c r="Y10" s="36"/>
      <c r="Z10" s="36">
        <f t="shared" ref="Z10:Z41" si="76">U10/Z$3</f>
        <v>-16.163631845428341</v>
      </c>
      <c r="AA10" s="36">
        <f t="shared" ref="AA10:AA40" si="77">Z10*SQRT(((AA$3/Z$3)^2)+((V10/U10)^2))</f>
        <v>-0.32306651481258103</v>
      </c>
      <c r="AB10" s="34">
        <v>4913864.7860000003</v>
      </c>
      <c r="AC10" s="34">
        <v>0.560362906719304</v>
      </c>
      <c r="AD10" s="34">
        <f t="shared" si="10"/>
        <v>27535.475547085909</v>
      </c>
      <c r="AE10" s="34">
        <f t="shared" si="11"/>
        <v>-262083.77799999993</v>
      </c>
      <c r="AF10" s="34">
        <f t="shared" si="12"/>
        <v>36598.636620923688</v>
      </c>
      <c r="AG10" s="34">
        <f t="shared" si="13"/>
        <v>-266513.71281062253</v>
      </c>
      <c r="AH10" s="35">
        <f t="shared" si="14"/>
        <v>-37259.147803900822</v>
      </c>
      <c r="AI10" s="34" t="s">
        <v>37</v>
      </c>
      <c r="AJ10" s="34"/>
      <c r="AK10" s="34"/>
      <c r="AL10" s="34">
        <f t="shared" ref="AL10:AL39" si="78">AG10/AL$3</f>
        <v>-3.2068744246648602</v>
      </c>
      <c r="AM10" s="34">
        <f t="shared" ref="AM10:AM39" si="79">AL10*SQRT(((AM$3/AL$3)^2)+((AH10/AG10)^2))</f>
        <v>-0.44839689201859978</v>
      </c>
      <c r="AN10" s="36">
        <v>40906.713000000003</v>
      </c>
      <c r="AO10" s="36">
        <v>1.6299364885507099</v>
      </c>
      <c r="AP10" s="36">
        <f t="shared" si="15"/>
        <v>666.75344145371685</v>
      </c>
      <c r="AQ10" s="36">
        <f t="shared" si="16"/>
        <v>-107416.58</v>
      </c>
      <c r="AR10" s="36">
        <f t="shared" si="17"/>
        <v>2051.1126779479578</v>
      </c>
      <c r="AS10" s="36">
        <f t="shared" si="18"/>
        <v>-108737.71703960803</v>
      </c>
      <c r="AT10" s="36">
        <f t="shared" si="19"/>
        <v>-2341.1656478935024</v>
      </c>
      <c r="AU10" s="36" t="s">
        <v>37</v>
      </c>
      <c r="AV10" s="36"/>
      <c r="AW10" s="36"/>
      <c r="AX10" s="37">
        <f t="shared" ref="AX10:AX39" si="80">AS10/AX$3</f>
        <v>-2.3552615889708894</v>
      </c>
      <c r="AY10" s="37">
        <f t="shared" ref="AY10:AY39" si="81">AX10*SQRT(((AY$3/AX$3)^2)+((AT10/AS10)^2))</f>
        <v>-5.103990850649455E-2</v>
      </c>
      <c r="AZ10" s="34">
        <v>15671.641</v>
      </c>
      <c r="BA10" s="34">
        <v>2.7056966031143999</v>
      </c>
      <c r="BB10" s="34">
        <f t="shared" si="20"/>
        <v>424.02705818928354</v>
      </c>
      <c r="BC10" s="34">
        <f t="shared" si="21"/>
        <v>8927.6500454545458</v>
      </c>
      <c r="BD10" s="34">
        <f t="shared" si="22"/>
        <v>508.97834664897658</v>
      </c>
      <c r="BE10" s="34">
        <f t="shared" si="23"/>
        <v>9037.4529190119465</v>
      </c>
      <c r="BF10" s="34">
        <f t="shared" si="24"/>
        <v>523.02165751129314</v>
      </c>
      <c r="BG10" s="34" t="s">
        <v>37</v>
      </c>
      <c r="BH10" s="34"/>
      <c r="BI10" s="34"/>
      <c r="BJ10" s="34">
        <f t="shared" ref="BJ10:BJ39" si="82">BE10/BJ$3</f>
        <v>0.44333838209526349</v>
      </c>
      <c r="BK10" s="34">
        <f t="shared" ref="BK10:BK39" si="83">BJ10*SQRT(((BK$3/BJ$3)^2)+((BF10/BE10)^2))</f>
        <v>2.5680370585194748E-2</v>
      </c>
      <c r="BL10" s="36">
        <v>365.41699999999997</v>
      </c>
      <c r="BM10" s="36">
        <v>20.145077132229201</v>
      </c>
      <c r="BN10" s="36">
        <f t="shared" si="25"/>
        <v>73.613536504277974</v>
      </c>
      <c r="BO10" s="36">
        <f t="shared" si="26"/>
        <v>63.412068181818142</v>
      </c>
      <c r="BP10" s="36">
        <f t="shared" si="27"/>
        <v>89.483869690962905</v>
      </c>
      <c r="BQ10" s="36">
        <f t="shared" si="28"/>
        <v>64.483906089512715</v>
      </c>
      <c r="BR10" s="36">
        <f t="shared" si="29"/>
        <v>90.997396200481347</v>
      </c>
      <c r="BS10" s="36" t="s">
        <v>37</v>
      </c>
      <c r="BT10" s="36"/>
      <c r="BU10" s="36"/>
      <c r="BV10" s="36">
        <f t="shared" ref="BV10:BV39" si="84">BQ10/BV$3</f>
        <v>5.8006860091676154E-4</v>
      </c>
      <c r="BW10" s="36">
        <f t="shared" ref="BW10:BW39" si="85">BV10*SQRT(((BW$3/BV$3)^2)+((BR10/BQ10)^2))</f>
        <v>8.1857345367508368E-4</v>
      </c>
      <c r="BX10" s="34">
        <v>3203.9360000000001</v>
      </c>
      <c r="BY10" s="34">
        <v>7.8656195618167501</v>
      </c>
      <c r="BZ10" s="34">
        <f t="shared" si="30"/>
        <v>252.00941676408911</v>
      </c>
      <c r="CA10" s="34">
        <f t="shared" si="31"/>
        <v>2169.5492499999996</v>
      </c>
      <c r="CB10" s="34">
        <f t="shared" si="32"/>
        <v>264.17344543900526</v>
      </c>
      <c r="CC10" s="34">
        <f t="shared" si="33"/>
        <v>2206.2205839500739</v>
      </c>
      <c r="CD10" s="35">
        <f t="shared" si="34"/>
        <v>269.03635737290676</v>
      </c>
      <c r="CE10" s="34">
        <v>5.2474920955201301E-2</v>
      </c>
      <c r="CF10" s="34"/>
      <c r="CG10" s="34"/>
      <c r="CH10" s="34">
        <f t="shared" ref="CH10:CH39" si="86">CC10/CH$3</f>
        <v>8.3988906043477765E-2</v>
      </c>
      <c r="CI10" s="34">
        <f t="shared" ref="CI10:CI39" si="87">CH10*SQRT(((CI$3/CH$3)^2)+((CD10/CC10)^2))</f>
        <v>1.0244108186015292E-2</v>
      </c>
      <c r="CJ10" s="36">
        <v>1095.2819999999999</v>
      </c>
      <c r="CK10" s="36">
        <v>10.783054844131</v>
      </c>
      <c r="CL10" s="36">
        <f t="shared" si="35"/>
        <v>118.10485875789489</v>
      </c>
      <c r="CM10" s="36">
        <f t="shared" si="36"/>
        <v>242.30345454545443</v>
      </c>
      <c r="CN10" s="36">
        <f t="shared" si="37"/>
        <v>132.01828168694465</v>
      </c>
      <c r="CO10" s="36">
        <f t="shared" si="38"/>
        <v>246.39904762723995</v>
      </c>
      <c r="CP10" s="36">
        <f t="shared" si="39"/>
        <v>134.25968506700303</v>
      </c>
      <c r="CQ10" s="36" t="s">
        <v>37</v>
      </c>
      <c r="CR10" s="36"/>
      <c r="CS10" s="36"/>
      <c r="CT10" s="36">
        <f t="shared" ref="CT10:CT39" si="88">CO10/CT$3</f>
        <v>1.9817511511512533E-3</v>
      </c>
      <c r="CU10" s="36">
        <f t="shared" ref="CU10:CU39" si="89">CT10*SQRT(((CU$3/CT$3)^2)+((CP10/CO10)^2))</f>
        <v>1.0798397841648879E-3</v>
      </c>
      <c r="CV10" s="34">
        <v>154.17699999999999</v>
      </c>
      <c r="CW10" s="34">
        <v>23.946774964759602</v>
      </c>
      <c r="CX10" s="34">
        <f t="shared" si="40"/>
        <v>36.920419237417406</v>
      </c>
      <c r="CY10" s="34">
        <f t="shared" si="41"/>
        <v>56.360318181818187</v>
      </c>
      <c r="CZ10" s="34">
        <f t="shared" si="42"/>
        <v>44.382592759794598</v>
      </c>
      <c r="DA10" s="34">
        <f t="shared" si="43"/>
        <v>57.31296216977001</v>
      </c>
      <c r="DB10" s="35">
        <f t="shared" si="44"/>
        <v>45.134378803938873</v>
      </c>
      <c r="DC10" s="34" t="s">
        <v>37</v>
      </c>
      <c r="DD10" s="34"/>
      <c r="DE10" s="34"/>
      <c r="DF10" s="34">
        <f t="shared" ref="DF10:DF39" si="90">DA10/DF$3</f>
        <v>4.1120227702717057E-4</v>
      </c>
      <c r="DG10" s="34">
        <f t="shared" ref="DG10:DG39" si="91">DF10*SQRT(((DG$3/DF$3)^2)+((DB10/DA10)^2))</f>
        <v>3.2382643977702511E-4</v>
      </c>
      <c r="DH10" s="36">
        <v>17.018999999999998</v>
      </c>
      <c r="DI10" s="36">
        <v>117.818014963026</v>
      </c>
      <c r="DJ10" s="36">
        <f t="shared" si="45"/>
        <v>20.051447966557394</v>
      </c>
      <c r="DK10" s="36">
        <f t="shared" si="46"/>
        <v>-2.3890909090909069</v>
      </c>
      <c r="DL10" s="36">
        <f t="shared" si="47"/>
        <v>30.071457494933743</v>
      </c>
      <c r="DM10" s="36">
        <f t="shared" si="48"/>
        <v>-2.4294730993381939</v>
      </c>
      <c r="DN10" s="36">
        <f t="shared" si="49"/>
        <v>-30.579751859507915</v>
      </c>
      <c r="DO10" s="36">
        <v>8.3391936810586206E-5</v>
      </c>
      <c r="DP10" s="36"/>
      <c r="DQ10" s="36"/>
      <c r="DR10" s="36">
        <f t="shared" ref="DR10:DR39" si="92">DM10/DR$3</f>
        <v>-2.8651812052152817E-5</v>
      </c>
      <c r="DS10" s="36">
        <f t="shared" ref="DS10:DS39" si="93">DR10*SQRT(((DS$3/DR$3)^2)+((DN10/DM10)^2))</f>
        <v>-3.6064005811685472E-4</v>
      </c>
      <c r="DT10" s="34">
        <v>1106.31</v>
      </c>
      <c r="DU10" s="34">
        <v>11.094041390926201</v>
      </c>
      <c r="DV10" s="34">
        <f t="shared" si="50"/>
        <v>122.73448931195564</v>
      </c>
      <c r="DW10" s="34">
        <f t="shared" si="51"/>
        <v>362.50450000000001</v>
      </c>
      <c r="DX10" s="34">
        <f t="shared" si="52"/>
        <v>136.67668847788843</v>
      </c>
      <c r="DY10" s="34">
        <f t="shared" si="53"/>
        <v>368.63182049198917</v>
      </c>
      <c r="DZ10" s="35">
        <f t="shared" si="54"/>
        <v>139.00837171477852</v>
      </c>
      <c r="EA10" s="34" t="s">
        <v>37</v>
      </c>
      <c r="EB10" s="34"/>
      <c r="EC10" s="34"/>
      <c r="ED10" s="34">
        <f t="shared" ref="ED10:ED39" si="94">DY10/ED$3</f>
        <v>6.5728518025103266E-3</v>
      </c>
      <c r="EE10" s="34">
        <f t="shared" ref="EE10:EE39" si="95">ED10*SQRT(((EE$3/ED$3)^2)+((DZ10/DY10)^2))</f>
        <v>2.4786174548141458E-3</v>
      </c>
      <c r="EF10" s="36">
        <v>19.02</v>
      </c>
      <c r="EG10" s="36">
        <v>63.018461657390901</v>
      </c>
      <c r="EH10" s="36">
        <f t="shared" si="55"/>
        <v>11.986111407235748</v>
      </c>
      <c r="EI10" s="36">
        <f t="shared" si="56"/>
        <v>-3.1640454545454517</v>
      </c>
      <c r="EJ10" s="36">
        <f t="shared" si="57"/>
        <v>23.354976967879448</v>
      </c>
      <c r="EK10" s="36">
        <f t="shared" si="58"/>
        <v>-3.217526502508226</v>
      </c>
      <c r="EL10" s="36">
        <f t="shared" si="59"/>
        <v>-23.749749721087159</v>
      </c>
      <c r="EM10" s="36" t="s">
        <v>37</v>
      </c>
      <c r="EN10" s="36"/>
      <c r="EO10" s="36"/>
      <c r="EP10" s="36">
        <f t="shared" ref="EP10:EP39" si="96">EK10/EP$3</f>
        <v>-3.1697894730441807E-5</v>
      </c>
      <c r="EQ10" s="36">
        <f t="shared" ref="EQ10:EQ39" si="97">EP10*SQRT(((EQ$3/EP$3)^2)+((EL10/EK10)^2))</f>
        <v>-2.3397386159953166E-4</v>
      </c>
      <c r="ER10" s="34">
        <v>933878.10800000001</v>
      </c>
      <c r="ES10" s="34">
        <v>0.86817739551075401</v>
      </c>
      <c r="ET10" s="34">
        <f t="shared" si="60"/>
        <v>97.742686443461011</v>
      </c>
      <c r="EU10" s="36">
        <v>776549.38300000003</v>
      </c>
      <c r="EV10" s="36">
        <v>0.88744611377688898</v>
      </c>
      <c r="EW10" s="37">
        <f t="shared" si="61"/>
        <v>97.957892130525195</v>
      </c>
      <c r="EX10" s="34">
        <v>230246.17499999999</v>
      </c>
      <c r="EY10" s="34">
        <v>0.98205266908892996</v>
      </c>
      <c r="EZ10" s="34">
        <f t="shared" si="62"/>
        <v>96.713023196377051</v>
      </c>
      <c r="FA10" s="36">
        <v>44937.392999999996</v>
      </c>
      <c r="FB10" s="36">
        <v>1.616229477713</v>
      </c>
      <c r="FC10" s="37">
        <f t="shared" si="63"/>
        <v>96.442414100106575</v>
      </c>
      <c r="FD10" s="34">
        <v>382259.14600000001</v>
      </c>
      <c r="FE10" s="34">
        <v>0.421360664850714</v>
      </c>
      <c r="FF10" s="34">
        <f t="shared" si="64"/>
        <v>96.7555076713803</v>
      </c>
      <c r="FG10" s="36">
        <v>76596.245999999999</v>
      </c>
      <c r="FH10" s="36">
        <v>1.3186999740566701</v>
      </c>
      <c r="FI10" s="37">
        <f t="shared" si="65"/>
        <v>98.135229081143251</v>
      </c>
      <c r="FK10" s="38">
        <f t="shared" si="73"/>
        <v>97.070405770406126</v>
      </c>
      <c r="FL10" s="39">
        <f t="shared" si="66"/>
        <v>0.58259952812925231</v>
      </c>
      <c r="FM10" s="40">
        <f t="shared" si="67"/>
        <v>97.511845103924998</v>
      </c>
      <c r="FN10" s="41">
        <f t="shared" si="68"/>
        <v>0.93038922094986798</v>
      </c>
      <c r="FO10" s="42">
        <v>98.711161916723512</v>
      </c>
      <c r="FP10" s="41">
        <v>0.27753298014488048</v>
      </c>
      <c r="FQ10" s="43"/>
      <c r="FR10" s="44">
        <f t="shared" si="69"/>
        <v>1.0169027432541917</v>
      </c>
      <c r="FS10" s="45">
        <f t="shared" si="70"/>
        <v>6.7397565300745333E-3</v>
      </c>
      <c r="FT10" s="46">
        <f t="shared" si="71"/>
        <v>1.0122991910523313</v>
      </c>
      <c r="FU10" s="47">
        <f t="shared" si="72"/>
        <v>1.0069258381939955E-2</v>
      </c>
    </row>
    <row r="11" spans="1:177" x14ac:dyDescent="0.25">
      <c r="A11" s="4" t="s">
        <v>31</v>
      </c>
      <c r="B11" s="33" t="s">
        <v>148</v>
      </c>
      <c r="C11" s="4" t="s">
        <v>26</v>
      </c>
      <c r="D11" s="34">
        <v>1624.92</v>
      </c>
      <c r="E11" s="34">
        <v>10.6211971828256</v>
      </c>
      <c r="F11" s="34">
        <f t="shared" si="0"/>
        <v>172.58595726316975</v>
      </c>
      <c r="G11" s="34">
        <f t="shared" si="1"/>
        <v>-2951.848</v>
      </c>
      <c r="H11" s="34">
        <f t="shared" si="2"/>
        <v>352.90594503352645</v>
      </c>
      <c r="I11" s="34">
        <f t="shared" si="3"/>
        <v>-3059.1927916694035</v>
      </c>
      <c r="J11" s="35">
        <f t="shared" si="4"/>
        <v>-366.95316552980029</v>
      </c>
      <c r="K11" s="34" t="s">
        <v>37</v>
      </c>
      <c r="L11" s="34"/>
      <c r="M11" s="34"/>
      <c r="N11" s="34">
        <f t="shared" si="74"/>
        <v>-12.734432800522015</v>
      </c>
      <c r="O11" s="34">
        <f t="shared" si="75"/>
        <v>-1.5278319354865053</v>
      </c>
      <c r="P11" s="36">
        <v>20454.727999999999</v>
      </c>
      <c r="Q11" s="36">
        <v>3.69688882484916</v>
      </c>
      <c r="R11" s="36">
        <f t="shared" si="5"/>
        <v>756.18855358529208</v>
      </c>
      <c r="S11" s="36">
        <f t="shared" si="6"/>
        <v>-48531.411999999997</v>
      </c>
      <c r="T11" s="36">
        <f t="shared" si="7"/>
        <v>1130.1832878667021</v>
      </c>
      <c r="U11" s="36">
        <f t="shared" si="8"/>
        <v>-50296.270593857807</v>
      </c>
      <c r="V11" s="36">
        <f t="shared" si="9"/>
        <v>-1269.7552112583207</v>
      </c>
      <c r="W11" s="36" t="s">
        <v>37</v>
      </c>
      <c r="X11" s="36"/>
      <c r="Y11" s="36"/>
      <c r="Z11" s="36">
        <f t="shared" si="76"/>
        <v>-15.88637731960133</v>
      </c>
      <c r="AA11" s="36">
        <f t="shared" si="77"/>
        <v>-0.4029774867024557</v>
      </c>
      <c r="AB11" s="34">
        <v>5229315.7570000002</v>
      </c>
      <c r="AC11" s="34">
        <v>0.60224555507058597</v>
      </c>
      <c r="AD11" s="34">
        <f t="shared" si="10"/>
        <v>31493.321707138268</v>
      </c>
      <c r="AE11" s="34">
        <f t="shared" si="11"/>
        <v>53367.19299999997</v>
      </c>
      <c r="AF11" s="34">
        <f t="shared" si="12"/>
        <v>39662.162082462884</v>
      </c>
      <c r="AG11" s="34">
        <f t="shared" si="13"/>
        <v>55307.90614463541</v>
      </c>
      <c r="AH11" s="35">
        <f t="shared" si="14"/>
        <v>41108.023410585251</v>
      </c>
      <c r="AI11" s="34">
        <v>0.63666139252288201</v>
      </c>
      <c r="AJ11" s="34"/>
      <c r="AK11" s="34"/>
      <c r="AL11" s="34">
        <f t="shared" si="78"/>
        <v>0.66550237819480196</v>
      </c>
      <c r="AM11" s="34">
        <f t="shared" si="79"/>
        <v>0.49464243395021767</v>
      </c>
      <c r="AN11" s="36">
        <v>175152.87100000001</v>
      </c>
      <c r="AO11" s="36">
        <v>0.83384159580388095</v>
      </c>
      <c r="AP11" s="36">
        <f t="shared" si="15"/>
        <v>1460.4974946427133</v>
      </c>
      <c r="AQ11" s="36">
        <f t="shared" si="16"/>
        <v>26829.578000000009</v>
      </c>
      <c r="AR11" s="36">
        <f t="shared" si="17"/>
        <v>2428.0766046000504</v>
      </c>
      <c r="AS11" s="36">
        <f t="shared" si="18"/>
        <v>27860.812183010978</v>
      </c>
      <c r="AT11" s="36">
        <f t="shared" si="19"/>
        <v>2564.338937148445</v>
      </c>
      <c r="AU11" s="36">
        <v>0.57283384463674802</v>
      </c>
      <c r="AV11" s="36"/>
      <c r="AW11" s="36"/>
      <c r="AX11" s="37">
        <f t="shared" si="80"/>
        <v>0.6034658677657897</v>
      </c>
      <c r="AY11" s="37">
        <f t="shared" si="81"/>
        <v>5.5563495390866635E-2</v>
      </c>
      <c r="AZ11" s="34">
        <v>66324.285000000003</v>
      </c>
      <c r="BA11" s="34">
        <v>1.83658211272636</v>
      </c>
      <c r="BB11" s="34">
        <f t="shared" si="20"/>
        <v>1218.0999547036524</v>
      </c>
      <c r="BC11" s="34">
        <f t="shared" si="21"/>
        <v>59580.294045454546</v>
      </c>
      <c r="BD11" s="34">
        <f t="shared" si="22"/>
        <v>1250.2109865658308</v>
      </c>
      <c r="BE11" s="34">
        <f t="shared" si="23"/>
        <v>61870.350037148397</v>
      </c>
      <c r="BF11" s="34">
        <f t="shared" si="24"/>
        <v>1662.0253135299736</v>
      </c>
      <c r="BG11" s="34">
        <v>0.51741294113879399</v>
      </c>
      <c r="BH11" s="34"/>
      <c r="BI11" s="34"/>
      <c r="BJ11" s="34">
        <f t="shared" si="82"/>
        <v>3.035091981218955</v>
      </c>
      <c r="BK11" s="34">
        <f t="shared" si="83"/>
        <v>8.1873219314722218E-2</v>
      </c>
      <c r="BL11" s="36">
        <v>24398.306</v>
      </c>
      <c r="BM11" s="36">
        <v>1.7381715265437301</v>
      </c>
      <c r="BN11" s="36">
        <f t="shared" si="25"/>
        <v>424.08440785101044</v>
      </c>
      <c r="BO11" s="36">
        <f t="shared" si="26"/>
        <v>24096.30106818182</v>
      </c>
      <c r="BP11" s="36">
        <f t="shared" si="27"/>
        <v>427.1252686982412</v>
      </c>
      <c r="BQ11" s="36">
        <f t="shared" si="28"/>
        <v>24972.569906606834</v>
      </c>
      <c r="BR11" s="36">
        <f t="shared" si="29"/>
        <v>505.17676816003456</v>
      </c>
      <c r="BS11" s="36">
        <v>0.22100237492396399</v>
      </c>
      <c r="BT11" s="36"/>
      <c r="BU11" s="36"/>
      <c r="BV11" s="36">
        <f t="shared" si="84"/>
        <v>0.2246421559344299</v>
      </c>
      <c r="BW11" s="36">
        <f t="shared" si="85"/>
        <v>4.5783266676981587E-3</v>
      </c>
      <c r="BX11" s="34">
        <v>9180.7219999999998</v>
      </c>
      <c r="BY11" s="34">
        <v>4.8040609813136799</v>
      </c>
      <c r="BZ11" s="34">
        <f t="shared" si="30"/>
        <v>441.04748340488089</v>
      </c>
      <c r="CA11" s="34">
        <f t="shared" si="31"/>
        <v>8146.3352499999992</v>
      </c>
      <c r="CB11" s="34">
        <f t="shared" si="32"/>
        <v>448.10907796552999</v>
      </c>
      <c r="CC11" s="34">
        <f t="shared" si="33"/>
        <v>8442.5790472010631</v>
      </c>
      <c r="CD11" s="35">
        <f t="shared" si="34"/>
        <v>471.64024018699814</v>
      </c>
      <c r="CE11" s="34">
        <v>0.29049169651186202</v>
      </c>
      <c r="CF11" s="34"/>
      <c r="CG11" s="34"/>
      <c r="CH11" s="34">
        <f t="shared" si="86"/>
        <v>0.32140166922495289</v>
      </c>
      <c r="CI11" s="34">
        <f t="shared" si="87"/>
        <v>1.7972696997540085E-2</v>
      </c>
      <c r="CJ11" s="36">
        <v>827.96100000000001</v>
      </c>
      <c r="CK11" s="36">
        <v>17.139406998495001</v>
      </c>
      <c r="CL11" s="36">
        <f t="shared" si="35"/>
        <v>141.90760557880921</v>
      </c>
      <c r="CM11" s="36">
        <f t="shared" si="36"/>
        <v>-25.017545454545484</v>
      </c>
      <c r="CN11" s="36">
        <f t="shared" si="37"/>
        <v>153.68096029912763</v>
      </c>
      <c r="CO11" s="36">
        <f t="shared" si="38"/>
        <v>-25.927315606971359</v>
      </c>
      <c r="CP11" s="36">
        <f t="shared" si="39"/>
        <v>-159.26981263430878</v>
      </c>
      <c r="CQ11" s="36" t="s">
        <v>37</v>
      </c>
      <c r="CR11" s="36"/>
      <c r="CS11" s="36"/>
      <c r="CT11" s="36">
        <f t="shared" si="88"/>
        <v>-2.0852957040689882E-4</v>
      </c>
      <c r="CU11" s="36">
        <f t="shared" si="89"/>
        <v>-1.2809836652735228E-3</v>
      </c>
      <c r="CV11" s="34">
        <v>18705.627</v>
      </c>
      <c r="CW11" s="34">
        <v>2.56412171744413</v>
      </c>
      <c r="CX11" s="34">
        <f t="shared" si="40"/>
        <v>479.63504429109287</v>
      </c>
      <c r="CY11" s="34">
        <f t="shared" si="41"/>
        <v>18607.810318181819</v>
      </c>
      <c r="CZ11" s="34">
        <f t="shared" si="42"/>
        <v>480.26708495953972</v>
      </c>
      <c r="DA11" s="34">
        <f t="shared" si="43"/>
        <v>19284.488630218551</v>
      </c>
      <c r="DB11" s="35">
        <f t="shared" si="44"/>
        <v>532.04759081237773</v>
      </c>
      <c r="DC11" s="34">
        <v>0.14074228372582101</v>
      </c>
      <c r="DD11" s="34"/>
      <c r="DE11" s="34"/>
      <c r="DF11" s="34">
        <f t="shared" si="90"/>
        <v>0.13836007311157744</v>
      </c>
      <c r="DG11" s="34">
        <f t="shared" si="91"/>
        <v>3.8328513455156712E-3</v>
      </c>
      <c r="DH11" s="36">
        <v>20482.052</v>
      </c>
      <c r="DI11" s="36">
        <v>4.8722602245322699</v>
      </c>
      <c r="DJ11" s="36">
        <f t="shared" si="45"/>
        <v>997.9388727640162</v>
      </c>
      <c r="DK11" s="36">
        <f t="shared" si="46"/>
        <v>20462.643909090908</v>
      </c>
      <c r="DL11" s="36">
        <f t="shared" si="47"/>
        <v>998.19047569280553</v>
      </c>
      <c r="DM11" s="36">
        <f t="shared" si="48"/>
        <v>21206.773771951917</v>
      </c>
      <c r="DN11" s="36">
        <f t="shared" si="49"/>
        <v>1054.9420991054553</v>
      </c>
      <c r="DO11" s="36">
        <v>0.24357301082146801</v>
      </c>
      <c r="DP11" s="36"/>
      <c r="DQ11" s="36"/>
      <c r="DR11" s="36">
        <f t="shared" si="92"/>
        <v>0.25010052447668929</v>
      </c>
      <c r="DS11" s="36">
        <f t="shared" si="93"/>
        <v>1.2456698873557902E-2</v>
      </c>
      <c r="DT11" s="34">
        <v>965.13699999999994</v>
      </c>
      <c r="DU11" s="34">
        <v>10.9376769477508</v>
      </c>
      <c r="DV11" s="34">
        <f t="shared" si="50"/>
        <v>105.56356716321363</v>
      </c>
      <c r="DW11" s="34">
        <f t="shared" si="51"/>
        <v>221.33150000000001</v>
      </c>
      <c r="DX11" s="34">
        <f t="shared" si="52"/>
        <v>121.4925060192501</v>
      </c>
      <c r="DY11" s="34">
        <f t="shared" si="53"/>
        <v>229.3802829174729</v>
      </c>
      <c r="DZ11" s="35">
        <f t="shared" si="54"/>
        <v>125.9304675014278</v>
      </c>
      <c r="EA11" s="34" t="s">
        <v>37</v>
      </c>
      <c r="EB11" s="34"/>
      <c r="EC11" s="34"/>
      <c r="ED11" s="34">
        <f t="shared" si="94"/>
        <v>4.0899415683166842E-3</v>
      </c>
      <c r="EE11" s="34">
        <f t="shared" si="95"/>
        <v>2.2454086260477401E-3</v>
      </c>
      <c r="EF11" s="36">
        <v>753.88499999999999</v>
      </c>
      <c r="EG11" s="36">
        <v>6.19907737437559</v>
      </c>
      <c r="EH11" s="36">
        <f t="shared" si="55"/>
        <v>46.733914463811416</v>
      </c>
      <c r="EI11" s="36">
        <f t="shared" si="56"/>
        <v>731.70095454545458</v>
      </c>
      <c r="EJ11" s="36">
        <f t="shared" si="57"/>
        <v>50.85122263637674</v>
      </c>
      <c r="EK11" s="36">
        <f t="shared" si="58"/>
        <v>758.30946776496501</v>
      </c>
      <c r="EL11" s="36">
        <f t="shared" si="59"/>
        <v>53.216318765957716</v>
      </c>
      <c r="EM11" s="36">
        <v>7.3520713361395502E-3</v>
      </c>
      <c r="EN11" s="36"/>
      <c r="EO11" s="36"/>
      <c r="EP11" s="36">
        <f t="shared" si="96"/>
        <v>7.4705876279723858E-3</v>
      </c>
      <c r="EQ11" s="36">
        <f t="shared" si="97"/>
        <v>5.2453004265871493E-4</v>
      </c>
      <c r="ER11" s="34">
        <v>929924.06099999999</v>
      </c>
      <c r="ES11" s="34">
        <v>1.0601107015290701</v>
      </c>
      <c r="ET11" s="34">
        <f t="shared" si="60"/>
        <v>97.328843166921004</v>
      </c>
      <c r="EU11" s="36">
        <v>775699.35699999996</v>
      </c>
      <c r="EV11" s="36">
        <v>1.0587871236109101</v>
      </c>
      <c r="EW11" s="37">
        <f t="shared" si="61"/>
        <v>97.850665523899778</v>
      </c>
      <c r="EX11" s="34">
        <v>228288.27600000001</v>
      </c>
      <c r="EY11" s="34">
        <v>0.928098112037539</v>
      </c>
      <c r="EZ11" s="34">
        <f t="shared" si="62"/>
        <v>95.890623730226707</v>
      </c>
      <c r="FA11" s="36">
        <v>44144.383000000002</v>
      </c>
      <c r="FB11" s="36">
        <v>1.9694090880839099</v>
      </c>
      <c r="FC11" s="37">
        <f t="shared" si="63"/>
        <v>94.740495192493825</v>
      </c>
      <c r="FD11" s="34">
        <v>377986.25799999997</v>
      </c>
      <c r="FE11" s="34">
        <v>0.47056541435201399</v>
      </c>
      <c r="FF11" s="34">
        <f t="shared" si="64"/>
        <v>95.673975804872782</v>
      </c>
      <c r="FG11" s="36">
        <v>74715.861999999994</v>
      </c>
      <c r="FH11" s="36">
        <v>1.3555888567243899</v>
      </c>
      <c r="FI11" s="37">
        <f t="shared" si="65"/>
        <v>95.726078186195778</v>
      </c>
      <c r="FK11" s="38">
        <f t="shared" si="73"/>
        <v>96.297814234006822</v>
      </c>
      <c r="FL11" s="39">
        <f t="shared" si="66"/>
        <v>0.89944403731952305</v>
      </c>
      <c r="FM11" s="40">
        <f t="shared" si="67"/>
        <v>96.105746300863132</v>
      </c>
      <c r="FN11" s="41">
        <f t="shared" si="68"/>
        <v>1.5894655644463482</v>
      </c>
      <c r="FO11" s="42">
        <v>99.799711624105626</v>
      </c>
      <c r="FP11" s="41">
        <v>0.27837977315706591</v>
      </c>
      <c r="FQ11" s="43"/>
      <c r="FR11" s="44">
        <f t="shared" si="69"/>
        <v>1.0363652842793407</v>
      </c>
      <c r="FS11" s="45">
        <f t="shared" si="70"/>
        <v>1.0102335564551061E-2</v>
      </c>
      <c r="FT11" s="46">
        <f t="shared" si="71"/>
        <v>1.0384364667610861</v>
      </c>
      <c r="FU11" s="47">
        <f t="shared" si="72"/>
        <v>1.7416959233452857E-2</v>
      </c>
    </row>
    <row r="12" spans="1:177" x14ac:dyDescent="0.25">
      <c r="A12" s="4" t="s">
        <v>31</v>
      </c>
      <c r="B12" s="33" t="s">
        <v>148</v>
      </c>
      <c r="C12" s="4" t="s">
        <v>169</v>
      </c>
      <c r="D12" s="34">
        <v>5374.9319999999998</v>
      </c>
      <c r="E12" s="34">
        <v>6.3712411290061697</v>
      </c>
      <c r="F12" s="34">
        <f t="shared" si="0"/>
        <v>342.44987824011389</v>
      </c>
      <c r="G12" s="34">
        <f t="shared" si="1"/>
        <v>798.16399999999976</v>
      </c>
      <c r="H12" s="34">
        <f t="shared" si="2"/>
        <v>460.46564747245867</v>
      </c>
      <c r="I12" s="34">
        <f t="shared" si="3"/>
        <v>817.54992554615001</v>
      </c>
      <c r="J12" s="35">
        <f t="shared" si="4"/>
        <v>471.67198688128821</v>
      </c>
      <c r="K12" s="34">
        <v>3.36906635773695</v>
      </c>
      <c r="L12" s="34"/>
      <c r="M12" s="34"/>
      <c r="N12" s="34">
        <f t="shared" si="74"/>
        <v>3.4031966263420474</v>
      </c>
      <c r="O12" s="34">
        <f t="shared" si="75"/>
        <v>1.9634363555526975</v>
      </c>
      <c r="P12" s="36">
        <v>82724.111999999994</v>
      </c>
      <c r="Q12" s="36">
        <v>1.60869596678194</v>
      </c>
      <c r="R12" s="36">
        <f t="shared" si="5"/>
        <v>1330.779453300175</v>
      </c>
      <c r="S12" s="36">
        <f t="shared" si="6"/>
        <v>13737.971999999994</v>
      </c>
      <c r="T12" s="36">
        <f t="shared" si="7"/>
        <v>1573.6794746471357</v>
      </c>
      <c r="U12" s="36">
        <f t="shared" si="8"/>
        <v>14071.64190035518</v>
      </c>
      <c r="V12" s="36">
        <f t="shared" si="9"/>
        <v>1613.8489051302922</v>
      </c>
      <c r="W12" s="36">
        <v>4.3998772770079198</v>
      </c>
      <c r="X12" s="36"/>
      <c r="Y12" s="36"/>
      <c r="Z12" s="36">
        <f t="shared" si="76"/>
        <v>4.4446120973958241</v>
      </c>
      <c r="AA12" s="36">
        <f t="shared" si="77"/>
        <v>0.50986218249112436</v>
      </c>
      <c r="AB12" s="34">
        <v>8366055.699</v>
      </c>
      <c r="AC12" s="34">
        <v>0.43675935209383498</v>
      </c>
      <c r="AD12" s="34">
        <f t="shared" si="10"/>
        <v>36539.530666761762</v>
      </c>
      <c r="AE12" s="34">
        <f t="shared" si="11"/>
        <v>3190107.1349999998</v>
      </c>
      <c r="AF12" s="34">
        <f t="shared" si="12"/>
        <v>43776.65005746184</v>
      </c>
      <c r="AG12" s="34">
        <f t="shared" si="13"/>
        <v>3267588.9299736554</v>
      </c>
      <c r="AH12" s="35">
        <f t="shared" si="14"/>
        <v>48470.527336683961</v>
      </c>
      <c r="AI12" s="34">
        <v>38.057426982645701</v>
      </c>
      <c r="AJ12" s="34"/>
      <c r="AK12" s="34"/>
      <c r="AL12" s="34">
        <f t="shared" si="78"/>
        <v>39.317854452376523</v>
      </c>
      <c r="AM12" s="34">
        <f t="shared" si="79"/>
        <v>0.59120275880241302</v>
      </c>
      <c r="AN12" s="36">
        <v>1980413.862</v>
      </c>
      <c r="AO12" s="36">
        <v>0.70186322750005004</v>
      </c>
      <c r="AP12" s="36">
        <f t="shared" si="15"/>
        <v>13899.796649691587</v>
      </c>
      <c r="AQ12" s="36">
        <f t="shared" si="16"/>
        <v>1832090.5689999999</v>
      </c>
      <c r="AR12" s="36">
        <f t="shared" si="17"/>
        <v>14034.487876966723</v>
      </c>
      <c r="AS12" s="36">
        <f t="shared" si="18"/>
        <v>1895834.7702381141</v>
      </c>
      <c r="AT12" s="36">
        <f t="shared" si="19"/>
        <v>29950.996096580078</v>
      </c>
      <c r="AU12" s="36">
        <v>39.116660141392998</v>
      </c>
      <c r="AV12" s="36"/>
      <c r="AW12" s="36"/>
      <c r="AX12" s="37">
        <f t="shared" si="80"/>
        <v>41.063827114843917</v>
      </c>
      <c r="AY12" s="37">
        <f t="shared" si="81"/>
        <v>0.65656357614445104</v>
      </c>
      <c r="AZ12" s="34">
        <v>817288.33499999996</v>
      </c>
      <c r="BA12" s="34">
        <v>0.69887045028683503</v>
      </c>
      <c r="BB12" s="34">
        <f t="shared" si="20"/>
        <v>5711.7866669562763</v>
      </c>
      <c r="BC12" s="34">
        <f t="shared" si="21"/>
        <v>810544.34404545452</v>
      </c>
      <c r="BD12" s="34">
        <f t="shared" si="22"/>
        <v>5718.7207433219155</v>
      </c>
      <c r="BE12" s="34">
        <f t="shared" si="23"/>
        <v>838745.73466090322</v>
      </c>
      <c r="BF12" s="34">
        <f t="shared" si="24"/>
        <v>13012.304586569338</v>
      </c>
      <c r="BG12" s="34">
        <v>37.6422026037907</v>
      </c>
      <c r="BH12" s="34"/>
      <c r="BI12" s="34"/>
      <c r="BJ12" s="34">
        <f t="shared" si="82"/>
        <v>41.145240846745317</v>
      </c>
      <c r="BK12" s="34">
        <f t="shared" si="83"/>
        <v>0.64630912725966816</v>
      </c>
      <c r="BL12" s="36">
        <v>415409.27600000001</v>
      </c>
      <c r="BM12" s="36">
        <v>0.66888341549603803</v>
      </c>
      <c r="BN12" s="36">
        <f t="shared" si="25"/>
        <v>2778.6037535961632</v>
      </c>
      <c r="BO12" s="36">
        <f t="shared" si="26"/>
        <v>415107.27106818184</v>
      </c>
      <c r="BP12" s="36">
        <f t="shared" si="27"/>
        <v>2779.0694898970933</v>
      </c>
      <c r="BQ12" s="36">
        <f t="shared" si="28"/>
        <v>425189.45800043311</v>
      </c>
      <c r="BR12" s="36">
        <f t="shared" si="29"/>
        <v>3720.0958329171963</v>
      </c>
      <c r="BS12" s="36">
        <v>3.83867644076554</v>
      </c>
      <c r="BT12" s="36"/>
      <c r="BU12" s="36"/>
      <c r="BV12" s="36">
        <f t="shared" si="84"/>
        <v>3.8248156630663432</v>
      </c>
      <c r="BW12" s="36">
        <f t="shared" si="85"/>
        <v>3.4781127610569944E-2</v>
      </c>
      <c r="BX12" s="34">
        <v>102937.917</v>
      </c>
      <c r="BY12" s="34">
        <v>0.90381127956389196</v>
      </c>
      <c r="BZ12" s="34">
        <f t="shared" si="30"/>
        <v>930.36450479411712</v>
      </c>
      <c r="CA12" s="34">
        <f t="shared" si="31"/>
        <v>101903.53025</v>
      </c>
      <c r="CB12" s="34">
        <f t="shared" si="32"/>
        <v>933.73281773649876</v>
      </c>
      <c r="CC12" s="34">
        <f t="shared" si="33"/>
        <v>104378.578298166</v>
      </c>
      <c r="CD12" s="35">
        <f t="shared" si="34"/>
        <v>1122.678459288102</v>
      </c>
      <c r="CE12" s="34">
        <v>4.0242350895557202</v>
      </c>
      <c r="CF12" s="34"/>
      <c r="CG12" s="34"/>
      <c r="CH12" s="34">
        <f t="shared" si="86"/>
        <v>3.9736020366288258</v>
      </c>
      <c r="CI12" s="34">
        <f t="shared" si="87"/>
        <v>4.3865666222262907E-2</v>
      </c>
      <c r="CJ12" s="36">
        <v>1157.354</v>
      </c>
      <c r="CK12" s="36">
        <v>12.3373141392434</v>
      </c>
      <c r="CL12" s="36">
        <f t="shared" si="35"/>
        <v>142.78639868309907</v>
      </c>
      <c r="CM12" s="36">
        <f t="shared" si="36"/>
        <v>304.37545454545455</v>
      </c>
      <c r="CN12" s="36">
        <f t="shared" si="37"/>
        <v>154.49279816949422</v>
      </c>
      <c r="CO12" s="36">
        <f t="shared" si="38"/>
        <v>311.76817070390547</v>
      </c>
      <c r="CP12" s="36">
        <f t="shared" si="39"/>
        <v>158.25488635653875</v>
      </c>
      <c r="CQ12" s="36" t="s">
        <v>37</v>
      </c>
      <c r="CR12" s="36"/>
      <c r="CS12" s="36"/>
      <c r="CT12" s="36">
        <f t="shared" si="88"/>
        <v>2.5075053541581986E-3</v>
      </c>
      <c r="CU12" s="36">
        <f t="shared" si="89"/>
        <v>1.2728328560088072E-3</v>
      </c>
      <c r="CV12" s="34">
        <v>470465.76500000001</v>
      </c>
      <c r="CW12" s="34">
        <v>0.53761925571673397</v>
      </c>
      <c r="CX12" s="34">
        <f t="shared" si="40"/>
        <v>2529.3145441950387</v>
      </c>
      <c r="CY12" s="34">
        <f t="shared" si="41"/>
        <v>470367.94831818185</v>
      </c>
      <c r="CZ12" s="34">
        <f t="shared" si="42"/>
        <v>2529.4344744744767</v>
      </c>
      <c r="DA12" s="34">
        <f t="shared" si="43"/>
        <v>481792.31477093056</v>
      </c>
      <c r="DB12" s="35">
        <f t="shared" si="44"/>
        <v>3752.0216606034196</v>
      </c>
      <c r="DC12" s="34">
        <v>3.5849765880366</v>
      </c>
      <c r="DD12" s="34"/>
      <c r="DE12" s="34"/>
      <c r="DF12" s="34">
        <f t="shared" si="90"/>
        <v>3.4567066399596107</v>
      </c>
      <c r="DG12" s="34">
        <f t="shared" si="91"/>
        <v>2.8267520215247817E-2</v>
      </c>
      <c r="DH12" s="36">
        <v>313497.78399999999</v>
      </c>
      <c r="DI12" s="36">
        <v>0.845660802258831</v>
      </c>
      <c r="DJ12" s="36">
        <f t="shared" si="45"/>
        <v>2651.1278752380572</v>
      </c>
      <c r="DK12" s="36">
        <f t="shared" si="46"/>
        <v>313478.37590909092</v>
      </c>
      <c r="DL12" s="36">
        <f t="shared" si="47"/>
        <v>2651.2225939846262</v>
      </c>
      <c r="DM12" s="36">
        <f t="shared" si="48"/>
        <v>321092.18517097412</v>
      </c>
      <c r="DN12" s="36">
        <f t="shared" si="49"/>
        <v>3262.795895943389</v>
      </c>
      <c r="DO12" s="36">
        <v>3.7298263147809001</v>
      </c>
      <c r="DP12" s="36"/>
      <c r="DQ12" s="36"/>
      <c r="DR12" s="36">
        <f t="shared" si="92"/>
        <v>3.786777035497908</v>
      </c>
      <c r="DS12" s="36">
        <f t="shared" si="93"/>
        <v>3.9599276486122367E-2</v>
      </c>
      <c r="DT12" s="34">
        <v>1148.364</v>
      </c>
      <c r="DU12" s="34">
        <v>14.7222044398038</v>
      </c>
      <c r="DV12" s="34">
        <f t="shared" si="50"/>
        <v>169.06449579310851</v>
      </c>
      <c r="DW12" s="34">
        <f t="shared" si="51"/>
        <v>404.55850000000009</v>
      </c>
      <c r="DX12" s="34">
        <f t="shared" si="52"/>
        <v>179.44237527516518</v>
      </c>
      <c r="DY12" s="34">
        <f t="shared" si="53"/>
        <v>414.38447681687262</v>
      </c>
      <c r="DZ12" s="35">
        <f t="shared" si="54"/>
        <v>183.81551899049268</v>
      </c>
      <c r="EA12" s="34" t="s">
        <v>37</v>
      </c>
      <c r="EB12" s="34"/>
      <c r="EC12" s="34"/>
      <c r="ED12" s="34">
        <f t="shared" si="94"/>
        <v>7.388639840540486E-3</v>
      </c>
      <c r="EE12" s="34">
        <f t="shared" si="95"/>
        <v>3.2775447837322296E-3</v>
      </c>
      <c r="EF12" s="36">
        <v>44802.775000000001</v>
      </c>
      <c r="EG12" s="36">
        <v>2.2877301656702298</v>
      </c>
      <c r="EH12" s="36">
        <f t="shared" si="55"/>
        <v>1024.9665987323604</v>
      </c>
      <c r="EI12" s="36">
        <f t="shared" si="56"/>
        <v>44780.590954545456</v>
      </c>
      <c r="EJ12" s="36">
        <f t="shared" si="57"/>
        <v>1025.1625805692904</v>
      </c>
      <c r="EK12" s="36">
        <f t="shared" si="58"/>
        <v>45868.228585605524</v>
      </c>
      <c r="EL12" s="36">
        <f t="shared" si="59"/>
        <v>1081.3808070123434</v>
      </c>
      <c r="EM12" s="36">
        <v>0.45351697716811701</v>
      </c>
      <c r="EN12" s="36"/>
      <c r="EO12" s="36"/>
      <c r="EP12" s="36">
        <f t="shared" si="96"/>
        <v>0.4518770179654949</v>
      </c>
      <c r="EQ12" s="36">
        <f t="shared" si="97"/>
        <v>1.070050824356507E-2</v>
      </c>
      <c r="ER12" s="34">
        <v>939183.42099999997</v>
      </c>
      <c r="ES12" s="34">
        <v>0.56839939413196305</v>
      </c>
      <c r="ET12" s="34">
        <f t="shared" si="60"/>
        <v>98.297957565678402</v>
      </c>
      <c r="EU12" s="36">
        <v>778955.03899999999</v>
      </c>
      <c r="EV12" s="36">
        <v>0.57955115216740105</v>
      </c>
      <c r="EW12" s="37">
        <f t="shared" si="61"/>
        <v>98.261353824153446</v>
      </c>
      <c r="EX12" s="34">
        <v>232130.81400000001</v>
      </c>
      <c r="EY12" s="34">
        <v>0.81314445295490401</v>
      </c>
      <c r="EZ12" s="34">
        <f t="shared" si="62"/>
        <v>97.504650398539255</v>
      </c>
      <c r="FA12" s="36">
        <v>44781.046999999999</v>
      </c>
      <c r="FB12" s="36">
        <v>2.5864410037285199</v>
      </c>
      <c r="FC12" s="37">
        <f t="shared" si="63"/>
        <v>96.106872034395408</v>
      </c>
      <c r="FD12" s="34">
        <v>384952.70299999998</v>
      </c>
      <c r="FE12" s="34">
        <v>0.73924945440057699</v>
      </c>
      <c r="FF12" s="34">
        <f t="shared" si="64"/>
        <v>97.437287238210601</v>
      </c>
      <c r="FG12" s="36">
        <v>74847.520999999993</v>
      </c>
      <c r="FH12" s="36">
        <v>1.3544865942412201</v>
      </c>
      <c r="FI12" s="37">
        <f t="shared" si="65"/>
        <v>95.894759901035869</v>
      </c>
      <c r="FK12" s="38">
        <f t="shared" si="73"/>
        <v>97.746631734142753</v>
      </c>
      <c r="FL12" s="39">
        <f t="shared" si="66"/>
        <v>0.47864870022932532</v>
      </c>
      <c r="FM12" s="40">
        <f t="shared" si="67"/>
        <v>96.754328586528231</v>
      </c>
      <c r="FN12" s="41">
        <f t="shared" si="68"/>
        <v>1.3094241823828756</v>
      </c>
      <c r="FO12" s="42">
        <v>100.12071641496657</v>
      </c>
      <c r="FP12" s="41">
        <v>0.27872543025989083</v>
      </c>
      <c r="FQ12" s="43"/>
      <c r="FR12" s="44">
        <f t="shared" si="69"/>
        <v>1.0242881482328823</v>
      </c>
      <c r="FS12" s="45">
        <f t="shared" si="70"/>
        <v>5.7696628730866013E-3</v>
      </c>
      <c r="FT12" s="46">
        <f t="shared" si="71"/>
        <v>1.0347931495946225</v>
      </c>
      <c r="FU12" s="47">
        <f t="shared" si="72"/>
        <v>1.4297589065592052E-2</v>
      </c>
    </row>
    <row r="13" spans="1:177" x14ac:dyDescent="0.25">
      <c r="A13" s="4" t="s">
        <v>31</v>
      </c>
      <c r="B13" s="33" t="s">
        <v>148</v>
      </c>
      <c r="C13" s="4" t="s">
        <v>135</v>
      </c>
      <c r="D13" s="34">
        <v>10720.358</v>
      </c>
      <c r="E13" s="34">
        <v>2.0757393887376798</v>
      </c>
      <c r="F13" s="34">
        <f>D13*(E13/100)</f>
        <v>222.52669361969097</v>
      </c>
      <c r="G13" s="34">
        <f t="shared" si="1"/>
        <v>6143.59</v>
      </c>
      <c r="H13" s="34">
        <f t="shared" si="2"/>
        <v>379.8352574062518</v>
      </c>
      <c r="I13" s="34">
        <f t="shared" si="3"/>
        <v>6358.1126707579951</v>
      </c>
      <c r="J13" s="35">
        <f t="shared" si="4"/>
        <v>394.85101441720195</v>
      </c>
      <c r="K13" s="34">
        <v>25.932217419890101</v>
      </c>
      <c r="L13" s="34"/>
      <c r="M13" s="34"/>
      <c r="N13" s="34">
        <f t="shared" si="74"/>
        <v>26.466772138192546</v>
      </c>
      <c r="O13" s="34">
        <f t="shared" si="75"/>
        <v>1.6449387943390521</v>
      </c>
      <c r="P13" s="36">
        <v>169411.17</v>
      </c>
      <c r="Q13" s="36">
        <v>0.92404752658849099</v>
      </c>
      <c r="R13" s="36">
        <f>P13*(Q13/100)</f>
        <v>1565.4397261496238</v>
      </c>
      <c r="S13" s="36">
        <f t="shared" si="6"/>
        <v>100425.03000000001</v>
      </c>
      <c r="T13" s="36">
        <f t="shared" si="7"/>
        <v>1776.5400844920955</v>
      </c>
      <c r="U13" s="36">
        <f t="shared" si="8"/>
        <v>103931.68419511261</v>
      </c>
      <c r="V13" s="36">
        <f t="shared" si="9"/>
        <v>1936.3243722776454</v>
      </c>
      <c r="W13" s="36">
        <v>32.163248515853702</v>
      </c>
      <c r="X13" s="36"/>
      <c r="Y13" s="36"/>
      <c r="Z13" s="36">
        <f t="shared" si="76"/>
        <v>32.827442891696968</v>
      </c>
      <c r="AA13" s="36">
        <f t="shared" si="77"/>
        <v>0.61695869763971811</v>
      </c>
      <c r="AB13" s="34">
        <v>12235614.84</v>
      </c>
      <c r="AC13" s="34">
        <v>0.38934276228347298</v>
      </c>
      <c r="AD13" s="34">
        <f>AB13*(AC13/100)</f>
        <v>47638.480800422542</v>
      </c>
      <c r="AE13" s="34">
        <f t="shared" si="11"/>
        <v>7059666.2759999996</v>
      </c>
      <c r="AF13" s="34">
        <f t="shared" si="12"/>
        <v>53391.784404330203</v>
      </c>
      <c r="AG13" s="34">
        <f t="shared" si="13"/>
        <v>7306176.61672711</v>
      </c>
      <c r="AH13" s="35">
        <f t="shared" si="14"/>
        <v>69833.784794634441</v>
      </c>
      <c r="AI13" s="34">
        <v>84.220599011548799</v>
      </c>
      <c r="AJ13" s="34"/>
      <c r="AK13" s="34"/>
      <c r="AL13" s="34">
        <f t="shared" si="78"/>
        <v>87.91289081217117</v>
      </c>
      <c r="AM13" s="34">
        <f t="shared" si="79"/>
        <v>0.8676944380734003</v>
      </c>
      <c r="AN13" s="36">
        <v>4141061.3220000002</v>
      </c>
      <c r="AO13" s="36">
        <v>0.51830059932530903</v>
      </c>
      <c r="AP13" s="36">
        <f>AN13*(AO13/100)</f>
        <v>21463.145650354567</v>
      </c>
      <c r="AQ13" s="36">
        <f t="shared" si="16"/>
        <v>3992738.0290000001</v>
      </c>
      <c r="AR13" s="36">
        <f t="shared" si="17"/>
        <v>21550.617723728537</v>
      </c>
      <c r="AS13" s="36">
        <f t="shared" si="18"/>
        <v>4180194.5049399794</v>
      </c>
      <c r="AT13" s="36">
        <f t="shared" si="19"/>
        <v>77376.512602994539</v>
      </c>
      <c r="AU13" s="36">
        <v>85.248283658409306</v>
      </c>
      <c r="AV13" s="36"/>
      <c r="AW13" s="36"/>
      <c r="AX13" s="37">
        <f t="shared" si="80"/>
        <v>90.543114385288064</v>
      </c>
      <c r="AY13" s="37">
        <f t="shared" si="81"/>
        <v>1.6907254620180463</v>
      </c>
      <c r="AZ13" s="34">
        <v>1799200.7039999999</v>
      </c>
      <c r="BA13" s="34">
        <v>0.63945220729688002</v>
      </c>
      <c r="BB13" s="34">
        <f>AZ13*(BA13/100)</f>
        <v>11505.028615429004</v>
      </c>
      <c r="BC13" s="34">
        <f t="shared" si="21"/>
        <v>1792456.7130454544</v>
      </c>
      <c r="BD13" s="34">
        <f t="shared" si="22"/>
        <v>11508.472681164998</v>
      </c>
      <c r="BE13" s="34">
        <f t="shared" si="23"/>
        <v>1876611.3999450139</v>
      </c>
      <c r="BF13" s="34">
        <f t="shared" si="24"/>
        <v>35344.136087895786</v>
      </c>
      <c r="BG13" s="34">
        <v>86.184193616917398</v>
      </c>
      <c r="BH13" s="34"/>
      <c r="BI13" s="34"/>
      <c r="BJ13" s="34">
        <f t="shared" si="82"/>
        <v>92.058444932303843</v>
      </c>
      <c r="BK13" s="34">
        <f t="shared" si="83"/>
        <v>1.7485701434255789</v>
      </c>
      <c r="BL13" s="36">
        <v>918525.26100000006</v>
      </c>
      <c r="BM13" s="36">
        <v>0.587578447085498</v>
      </c>
      <c r="BN13" s="36">
        <f>BL13*(BM13/100)</f>
        <v>5397.0564646718176</v>
      </c>
      <c r="BO13" s="36">
        <f t="shared" si="26"/>
        <v>918223.25606818183</v>
      </c>
      <c r="BP13" s="36">
        <f t="shared" si="27"/>
        <v>5397.2962576677282</v>
      </c>
      <c r="BQ13" s="36">
        <f t="shared" si="28"/>
        <v>950285.8945651924</v>
      </c>
      <c r="BR13" s="36">
        <f t="shared" si="29"/>
        <v>7877.1513988931993</v>
      </c>
      <c r="BS13" s="36">
        <v>8.4935577374330897</v>
      </c>
      <c r="BT13" s="36"/>
      <c r="BU13" s="36"/>
      <c r="BV13" s="36">
        <f t="shared" si="84"/>
        <v>8.5483501661046759</v>
      </c>
      <c r="BW13" s="36">
        <f t="shared" si="85"/>
        <v>7.3959006019764684E-2</v>
      </c>
      <c r="BX13" s="34">
        <v>221466.56700000001</v>
      </c>
      <c r="BY13" s="34">
        <v>1.40983466838198</v>
      </c>
      <c r="BZ13" s="34">
        <f>BX13*(BY13/100)</f>
        <v>3122.3124404414057</v>
      </c>
      <c r="CA13" s="34">
        <f t="shared" si="31"/>
        <v>220432.18025</v>
      </c>
      <c r="CB13" s="34">
        <f t="shared" si="32"/>
        <v>3123.3177614313445</v>
      </c>
      <c r="CC13" s="34">
        <f t="shared" si="33"/>
        <v>228129.25964954292</v>
      </c>
      <c r="CD13" s="35">
        <f t="shared" si="34"/>
        <v>3496.584730137623</v>
      </c>
      <c r="CE13" s="34">
        <v>8.7444655083935299</v>
      </c>
      <c r="CF13" s="34"/>
      <c r="CG13" s="34"/>
      <c r="CH13" s="34">
        <f t="shared" si="86"/>
        <v>8.6846832514672947</v>
      </c>
      <c r="CI13" s="34">
        <f t="shared" si="87"/>
        <v>0.13485075523648005</v>
      </c>
      <c r="CJ13" s="36">
        <v>1096.2850000000001</v>
      </c>
      <c r="CK13" s="36">
        <v>14.0181641677403</v>
      </c>
      <c r="CL13" s="36">
        <f>CJ13*(CK13/100)</f>
        <v>153.67903104631174</v>
      </c>
      <c r="CM13" s="36">
        <f t="shared" si="36"/>
        <v>243.30645454545459</v>
      </c>
      <c r="CN13" s="36">
        <f t="shared" si="37"/>
        <v>164.61261683323187</v>
      </c>
      <c r="CO13" s="36">
        <f t="shared" si="38"/>
        <v>251.8022608153635</v>
      </c>
      <c r="CP13" s="36">
        <f t="shared" si="39"/>
        <v>170.36693834019385</v>
      </c>
      <c r="CQ13" s="36" t="s">
        <v>37</v>
      </c>
      <c r="CR13" s="36"/>
      <c r="CS13" s="36"/>
      <c r="CT13" s="36">
        <f t="shared" si="88"/>
        <v>2.0252083968613855E-3</v>
      </c>
      <c r="CU13" s="36">
        <f t="shared" si="89"/>
        <v>1.3702435030487515E-3</v>
      </c>
      <c r="CV13" s="34">
        <v>1100258.767</v>
      </c>
      <c r="CW13" s="34">
        <v>0.42060244625708898</v>
      </c>
      <c r="CX13" s="34">
        <f>CV13*(CW13/100)</f>
        <v>4627.7152891600845</v>
      </c>
      <c r="CY13" s="34">
        <f t="shared" si="41"/>
        <v>1100160.9503181819</v>
      </c>
      <c r="CZ13" s="34">
        <f t="shared" si="42"/>
        <v>4627.7808390965774</v>
      </c>
      <c r="DA13" s="34">
        <f t="shared" si="43"/>
        <v>1138576.5127704144</v>
      </c>
      <c r="DB13" s="35">
        <f t="shared" si="44"/>
        <v>8198.9544746014653</v>
      </c>
      <c r="DC13" s="34">
        <v>8.3865393635979597</v>
      </c>
      <c r="DD13" s="34"/>
      <c r="DE13" s="34"/>
      <c r="DF13" s="34">
        <f t="shared" si="90"/>
        <v>8.1689243915540679</v>
      </c>
      <c r="DG13" s="34">
        <f t="shared" si="91"/>
        <v>6.22560643307895E-2</v>
      </c>
      <c r="DH13" s="36">
        <v>676786.53200000001</v>
      </c>
      <c r="DI13" s="36">
        <v>0.74311763956491905</v>
      </c>
      <c r="DJ13" s="36">
        <f>DH13*(DI13/100)</f>
        <v>5029.3201014916758</v>
      </c>
      <c r="DK13" s="36">
        <f t="shared" si="46"/>
        <v>676767.12390909088</v>
      </c>
      <c r="DL13" s="36">
        <f t="shared" si="47"/>
        <v>5029.3700316499435</v>
      </c>
      <c r="DM13" s="36">
        <f t="shared" si="48"/>
        <v>700398.56593275873</v>
      </c>
      <c r="DN13" s="36">
        <f t="shared" si="49"/>
        <v>6621.918632878298</v>
      </c>
      <c r="DO13" s="36">
        <v>8.0521764813115109</v>
      </c>
      <c r="DP13" s="36"/>
      <c r="DQ13" s="36"/>
      <c r="DR13" s="36">
        <f t="shared" si="92"/>
        <v>8.260098898880317</v>
      </c>
      <c r="DS13" s="36">
        <f t="shared" si="93"/>
        <v>8.0714511273991402E-2</v>
      </c>
      <c r="DT13" s="34">
        <v>906.05499999999995</v>
      </c>
      <c r="DU13" s="34">
        <v>11.004819309145301</v>
      </c>
      <c r="DV13" s="34">
        <f>DT13*(DU13/100)</f>
        <v>99.709715591476453</v>
      </c>
      <c r="DW13" s="34">
        <f t="shared" si="51"/>
        <v>162.24950000000001</v>
      </c>
      <c r="DX13" s="34">
        <f t="shared" si="52"/>
        <v>116.44221609857969</v>
      </c>
      <c r="DY13" s="34">
        <f t="shared" si="53"/>
        <v>167.91494904024347</v>
      </c>
      <c r="DZ13" s="35">
        <f t="shared" si="54"/>
        <v>120.51215674080341</v>
      </c>
      <c r="EA13" s="34" t="s">
        <v>37</v>
      </c>
      <c r="EB13" s="34"/>
      <c r="EC13" s="34"/>
      <c r="ED13" s="34">
        <f t="shared" si="94"/>
        <v>2.993990247490255E-3</v>
      </c>
      <c r="EE13" s="34">
        <f t="shared" si="95"/>
        <v>2.1487899123999467E-3</v>
      </c>
      <c r="EF13" s="36">
        <v>260028.11900000001</v>
      </c>
      <c r="EG13" s="36">
        <v>1.15231434891724</v>
      </c>
      <c r="EH13" s="36">
        <f>EF13*(EG13/100)</f>
        <v>2996.3413264565961</v>
      </c>
      <c r="EI13" s="36">
        <f t="shared" si="56"/>
        <v>260005.93495454546</v>
      </c>
      <c r="EJ13" s="36">
        <f t="shared" si="57"/>
        <v>2996.4083721539319</v>
      </c>
      <c r="EK13" s="36">
        <f t="shared" si="58"/>
        <v>269084.85584271973</v>
      </c>
      <c r="EL13" s="36">
        <f t="shared" si="59"/>
        <v>3477.0550432712262</v>
      </c>
      <c r="EM13" s="36">
        <v>2.63350369961254</v>
      </c>
      <c r="EN13" s="36"/>
      <c r="EO13" s="36"/>
      <c r="EP13" s="36">
        <f t="shared" si="96"/>
        <v>2.6509256186109167</v>
      </c>
      <c r="EQ13" s="36">
        <f t="shared" si="97"/>
        <v>3.4756670123563767E-2</v>
      </c>
      <c r="ER13" s="34">
        <v>919965.56900000002</v>
      </c>
      <c r="ES13" s="34">
        <v>0.97828106394452097</v>
      </c>
      <c r="ET13" s="34">
        <f t="shared" si="60"/>
        <v>96.286555364404364</v>
      </c>
      <c r="EU13" s="36">
        <v>764471.15099999995</v>
      </c>
      <c r="EV13" s="36">
        <v>0.755327456631392</v>
      </c>
      <c r="EW13" s="37">
        <f t="shared" si="61"/>
        <v>96.434282462827511</v>
      </c>
      <c r="EX13" s="34">
        <v>227254.065</v>
      </c>
      <c r="EY13" s="34">
        <v>1.07081267482276</v>
      </c>
      <c r="EZ13" s="34">
        <f t="shared" si="62"/>
        <v>95.456211855923257</v>
      </c>
      <c r="FA13" s="36">
        <v>43424.434000000001</v>
      </c>
      <c r="FB13" s="36">
        <v>1.51258193264892</v>
      </c>
      <c r="FC13" s="37">
        <f t="shared" si="63"/>
        <v>93.195376195738547</v>
      </c>
      <c r="FD13" s="34">
        <v>376971.66399999999</v>
      </c>
      <c r="FE13" s="34">
        <v>0.67687620016027505</v>
      </c>
      <c r="FF13" s="34">
        <f t="shared" si="64"/>
        <v>95.417166887211636</v>
      </c>
      <c r="FG13" s="36">
        <v>73548.396999999997</v>
      </c>
      <c r="FH13" s="36">
        <v>1.00831093533993</v>
      </c>
      <c r="FI13" s="37">
        <f t="shared" si="65"/>
        <v>94.230320218903017</v>
      </c>
      <c r="FK13" s="38">
        <f t="shared" si="73"/>
        <v>95.71997803584641</v>
      </c>
      <c r="FL13" s="39">
        <f t="shared" si="66"/>
        <v>0.4910585803367214</v>
      </c>
      <c r="FM13" s="40">
        <f t="shared" si="67"/>
        <v>94.619992959156363</v>
      </c>
      <c r="FN13" s="41">
        <f t="shared" si="68"/>
        <v>1.6542406370052252</v>
      </c>
      <c r="FO13" s="42">
        <v>99.062340617520377</v>
      </c>
      <c r="FP13" s="41">
        <v>0.27741729751936545</v>
      </c>
      <c r="FQ13" s="43"/>
      <c r="FR13" s="44">
        <f t="shared" si="69"/>
        <v>1.0349181294256282</v>
      </c>
      <c r="FS13" s="45">
        <f t="shared" si="70"/>
        <v>6.0488228404070405E-3</v>
      </c>
      <c r="FT13" s="46">
        <f t="shared" si="71"/>
        <v>1.0469493551989757</v>
      </c>
      <c r="FU13" s="47">
        <f t="shared" si="72"/>
        <v>1.8537137779350857E-2</v>
      </c>
    </row>
    <row r="14" spans="1:177" x14ac:dyDescent="0.25">
      <c r="A14" s="4" t="s">
        <v>31</v>
      </c>
      <c r="B14" s="33" t="s">
        <v>148</v>
      </c>
      <c r="C14" s="4" t="s">
        <v>166</v>
      </c>
      <c r="D14" s="34">
        <v>16679.52</v>
      </c>
      <c r="E14" s="34">
        <v>2.5372670086252098</v>
      </c>
      <c r="F14" s="34">
        <f t="shared" si="0"/>
        <v>423.20395815704364</v>
      </c>
      <c r="G14" s="34">
        <f t="shared" si="1"/>
        <v>12102.752</v>
      </c>
      <c r="H14" s="34">
        <f t="shared" si="2"/>
        <v>523.31470798683893</v>
      </c>
      <c r="I14" s="34">
        <f t="shared" si="3"/>
        <v>12425.745187191693</v>
      </c>
      <c r="J14" s="35">
        <f t="shared" si="4"/>
        <v>545.15111639194947</v>
      </c>
      <c r="K14" s="34">
        <v>51.085960528454699</v>
      </c>
      <c r="L14" s="34"/>
      <c r="M14" s="34"/>
      <c r="N14" s="34">
        <f t="shared" si="74"/>
        <v>51.72436909291801</v>
      </c>
      <c r="O14" s="34">
        <f t="shared" si="75"/>
        <v>2.2728868942814948</v>
      </c>
      <c r="P14" s="36">
        <v>273186.12900000002</v>
      </c>
      <c r="Q14" s="36">
        <v>0.57431635254247404</v>
      </c>
      <c r="R14" s="36">
        <f t="shared" si="5"/>
        <v>1568.9526117247779</v>
      </c>
      <c r="S14" s="36">
        <f t="shared" si="6"/>
        <v>204199.989</v>
      </c>
      <c r="T14" s="36">
        <f t="shared" si="7"/>
        <v>1779.6363205547852</v>
      </c>
      <c r="U14" s="36">
        <f t="shared" si="8"/>
        <v>209649.59296376118</v>
      </c>
      <c r="V14" s="36">
        <f t="shared" si="9"/>
        <v>2400.7431939365347</v>
      </c>
      <c r="W14" s="36">
        <v>65.399382934130898</v>
      </c>
      <c r="X14" s="36"/>
      <c r="Y14" s="36"/>
      <c r="Z14" s="36">
        <f t="shared" si="76"/>
        <v>66.219075478130506</v>
      </c>
      <c r="AA14" s="36">
        <f t="shared" si="77"/>
        <v>0.77575297239028129</v>
      </c>
      <c r="AB14" s="34">
        <v>15444855.625</v>
      </c>
      <c r="AC14" s="34">
        <v>0.55048305124720098</v>
      </c>
      <c r="AD14" s="34">
        <f t="shared" si="10"/>
        <v>85021.312505224952</v>
      </c>
      <c r="AE14" s="34">
        <f t="shared" si="11"/>
        <v>10268907.061000001</v>
      </c>
      <c r="AF14" s="34">
        <f t="shared" si="12"/>
        <v>88373.533193017531</v>
      </c>
      <c r="AG14" s="34">
        <f t="shared" si="13"/>
        <v>10542959.360890774</v>
      </c>
      <c r="AH14" s="35">
        <f t="shared" si="14"/>
        <v>119855.60195613073</v>
      </c>
      <c r="AI14" s="34">
        <v>122.50628713307501</v>
      </c>
      <c r="AJ14" s="34"/>
      <c r="AK14" s="34"/>
      <c r="AL14" s="34">
        <f t="shared" si="78"/>
        <v>126.86006426523366</v>
      </c>
      <c r="AM14" s="34">
        <f t="shared" si="79"/>
        <v>1.4755909696059968</v>
      </c>
      <c r="AN14" s="36">
        <v>5897024.6770000001</v>
      </c>
      <c r="AO14" s="36">
        <v>0.50543729863583797</v>
      </c>
      <c r="AP14" s="36">
        <f t="shared" si="15"/>
        <v>29805.762227317551</v>
      </c>
      <c r="AQ14" s="36">
        <f t="shared" si="16"/>
        <v>5748701.3840000005</v>
      </c>
      <c r="AR14" s="36">
        <f t="shared" si="17"/>
        <v>29868.812581308586</v>
      </c>
      <c r="AS14" s="36">
        <f t="shared" si="18"/>
        <v>5956976.4584611626</v>
      </c>
      <c r="AT14" s="36">
        <f t="shared" si="19"/>
        <v>106642.50315461852</v>
      </c>
      <c r="AU14" s="36">
        <v>122.7395643519</v>
      </c>
      <c r="AV14" s="36"/>
      <c r="AW14" s="36"/>
      <c r="AX14" s="37">
        <f t="shared" si="80"/>
        <v>129.02825460191394</v>
      </c>
      <c r="AY14" s="37">
        <f t="shared" si="81"/>
        <v>2.3316036857763986</v>
      </c>
      <c r="AZ14" s="34">
        <v>2556763.807</v>
      </c>
      <c r="BA14" s="34">
        <v>0.89569874514843395</v>
      </c>
      <c r="BB14" s="34">
        <f t="shared" si="20"/>
        <v>22900.901335708328</v>
      </c>
      <c r="BC14" s="34">
        <f t="shared" si="21"/>
        <v>2550019.8160454547</v>
      </c>
      <c r="BD14" s="34">
        <f t="shared" si="22"/>
        <v>22902.631770150965</v>
      </c>
      <c r="BE14" s="34">
        <f t="shared" si="23"/>
        <v>2642406.8668918419</v>
      </c>
      <c r="BF14" s="34">
        <f t="shared" si="24"/>
        <v>51112.290506176847</v>
      </c>
      <c r="BG14" s="34">
        <v>123.63521521383799</v>
      </c>
      <c r="BH14" s="34"/>
      <c r="BI14" s="34"/>
      <c r="BJ14" s="34">
        <f t="shared" si="82"/>
        <v>129.62506092184654</v>
      </c>
      <c r="BK14" s="34">
        <f t="shared" si="83"/>
        <v>2.5275607058312373</v>
      </c>
      <c r="BL14" s="36">
        <v>1338959.142</v>
      </c>
      <c r="BM14" s="36">
        <v>1.0761707897010799</v>
      </c>
      <c r="BN14" s="36">
        <f t="shared" si="25"/>
        <v>14409.487172236204</v>
      </c>
      <c r="BO14" s="36">
        <f t="shared" si="26"/>
        <v>1338657.1370681818</v>
      </c>
      <c r="BP14" s="36">
        <f t="shared" si="27"/>
        <v>14409.576988135979</v>
      </c>
      <c r="BQ14" s="36">
        <f t="shared" si="28"/>
        <v>1374382.6592683026</v>
      </c>
      <c r="BR14" s="36">
        <f t="shared" si="29"/>
        <v>17974.717405797961</v>
      </c>
      <c r="BS14" s="36">
        <v>12.3834556287757</v>
      </c>
      <c r="BT14" s="36"/>
      <c r="BU14" s="36"/>
      <c r="BV14" s="36">
        <f t="shared" si="84"/>
        <v>12.363336445210789</v>
      </c>
      <c r="BW14" s="36">
        <f t="shared" si="85"/>
        <v>0.16457047506978315</v>
      </c>
      <c r="BX14" s="34">
        <v>313557.74</v>
      </c>
      <c r="BY14" s="34">
        <v>0.92994728725960996</v>
      </c>
      <c r="BZ14" s="34">
        <f t="shared" si="30"/>
        <v>2915.9216971225405</v>
      </c>
      <c r="CA14" s="34">
        <f t="shared" si="31"/>
        <v>312523.35324999999</v>
      </c>
      <c r="CB14" s="34">
        <f t="shared" si="32"/>
        <v>2916.9981499629607</v>
      </c>
      <c r="CC14" s="34">
        <f t="shared" si="33"/>
        <v>320863.84588655509</v>
      </c>
      <c r="CD14" s="35">
        <f t="shared" si="34"/>
        <v>3827.4929214745116</v>
      </c>
      <c r="CE14" s="34">
        <v>12.4118620078986</v>
      </c>
      <c r="CF14" s="34"/>
      <c r="CG14" s="34"/>
      <c r="CH14" s="34">
        <f t="shared" si="86"/>
        <v>12.215008599305433</v>
      </c>
      <c r="CI14" s="34">
        <f t="shared" si="87"/>
        <v>0.1488386489699689</v>
      </c>
      <c r="CJ14" s="36">
        <v>990.15599999999995</v>
      </c>
      <c r="CK14" s="36">
        <v>10.228120914597</v>
      </c>
      <c r="CL14" s="36">
        <f t="shared" si="35"/>
        <v>101.27435292313706</v>
      </c>
      <c r="CM14" s="36">
        <f t="shared" si="36"/>
        <v>137.17745454545445</v>
      </c>
      <c r="CN14" s="36">
        <f t="shared" si="37"/>
        <v>117.20308697876214</v>
      </c>
      <c r="CO14" s="36">
        <f t="shared" si="38"/>
        <v>140.83838912087</v>
      </c>
      <c r="CP14" s="36">
        <f t="shared" si="39"/>
        <v>120.33550154898016</v>
      </c>
      <c r="CQ14" s="36" t="s">
        <v>37</v>
      </c>
      <c r="CR14" s="36"/>
      <c r="CS14" s="36"/>
      <c r="CT14" s="36">
        <f t="shared" si="88"/>
        <v>1.1327423642838645E-3</v>
      </c>
      <c r="CU14" s="36">
        <f t="shared" si="89"/>
        <v>9.6784393536578875E-4</v>
      </c>
      <c r="CV14" s="34">
        <v>1591586.041</v>
      </c>
      <c r="CW14" s="34">
        <v>0.43616609120063099</v>
      </c>
      <c r="CX14" s="34">
        <f t="shared" si="40"/>
        <v>6941.9586231245721</v>
      </c>
      <c r="CY14" s="34">
        <f t="shared" si="41"/>
        <v>1591488.2243181819</v>
      </c>
      <c r="CZ14" s="34">
        <f t="shared" si="42"/>
        <v>6942.0023208262483</v>
      </c>
      <c r="DA14" s="34">
        <f t="shared" si="43"/>
        <v>1633961.1969074388</v>
      </c>
      <c r="DB14" s="35">
        <f t="shared" si="44"/>
        <v>14075.129965944943</v>
      </c>
      <c r="DC14" s="34">
        <v>12.132434827607</v>
      </c>
      <c r="DD14" s="34"/>
      <c r="DE14" s="34"/>
      <c r="DF14" s="34">
        <f t="shared" si="90"/>
        <v>11.723151959100287</v>
      </c>
      <c r="DG14" s="34">
        <f t="shared" si="91"/>
        <v>0.10513562193130267</v>
      </c>
      <c r="DH14" s="36">
        <v>965653.89300000004</v>
      </c>
      <c r="DI14" s="36">
        <v>0.56922685870963896</v>
      </c>
      <c r="DJ14" s="36">
        <f t="shared" si="45"/>
        <v>5496.7613211312382</v>
      </c>
      <c r="DK14" s="36">
        <f t="shared" si="46"/>
        <v>965634.48490909091</v>
      </c>
      <c r="DL14" s="36">
        <f t="shared" si="47"/>
        <v>5496.8070052963249</v>
      </c>
      <c r="DM14" s="36">
        <f t="shared" si="48"/>
        <v>991404.93446824863</v>
      </c>
      <c r="DN14" s="36">
        <f t="shared" si="49"/>
        <v>9277.9866449054389</v>
      </c>
      <c r="DO14" s="36">
        <v>11.4890731449087</v>
      </c>
      <c r="DP14" s="36"/>
      <c r="DQ14" s="36"/>
      <c r="DR14" s="36">
        <f t="shared" si="92"/>
        <v>11.692061071883865</v>
      </c>
      <c r="DS14" s="36">
        <f t="shared" si="93"/>
        <v>0.11316379215919671</v>
      </c>
      <c r="DT14" s="34">
        <v>1114.3050000000001</v>
      </c>
      <c r="DU14" s="34">
        <v>16.470094974782501</v>
      </c>
      <c r="DV14" s="34">
        <f t="shared" si="50"/>
        <v>183.52709180875016</v>
      </c>
      <c r="DW14" s="34">
        <f t="shared" si="51"/>
        <v>370.49950000000013</v>
      </c>
      <c r="DX14" s="34">
        <f t="shared" si="52"/>
        <v>193.1293756381784</v>
      </c>
      <c r="DY14" s="34">
        <f t="shared" si="53"/>
        <v>380.38723581065943</v>
      </c>
      <c r="DZ14" s="35">
        <f t="shared" si="54"/>
        <v>198.30366272433264</v>
      </c>
      <c r="EA14" s="34" t="s">
        <v>37</v>
      </c>
      <c r="EB14" s="34"/>
      <c r="EC14" s="34"/>
      <c r="ED14" s="34">
        <f t="shared" si="94"/>
        <v>6.7824555276132133E-3</v>
      </c>
      <c r="EE14" s="34">
        <f t="shared" si="95"/>
        <v>3.5358651539270989E-3</v>
      </c>
      <c r="EF14" s="36">
        <v>715440.95400000003</v>
      </c>
      <c r="EG14" s="36">
        <v>0.71605454853412998</v>
      </c>
      <c r="EH14" s="36">
        <f t="shared" si="55"/>
        <v>5122.9474931929726</v>
      </c>
      <c r="EI14" s="36">
        <f t="shared" si="56"/>
        <v>715418.76995454542</v>
      </c>
      <c r="EJ14" s="36">
        <f t="shared" si="57"/>
        <v>5122.9867075852017</v>
      </c>
      <c r="EK14" s="36">
        <f t="shared" si="58"/>
        <v>734511.56708732795</v>
      </c>
      <c r="EL14" s="36">
        <f t="shared" si="59"/>
        <v>7578.4258473276022</v>
      </c>
      <c r="EM14" s="36">
        <v>7.2463151607514904</v>
      </c>
      <c r="EN14" s="36"/>
      <c r="EO14" s="36"/>
      <c r="EP14" s="36">
        <f t="shared" si="96"/>
        <v>7.2361394113385211</v>
      </c>
      <c r="EQ14" s="36">
        <f t="shared" si="97"/>
        <v>7.6369024689161347E-2</v>
      </c>
      <c r="ER14" s="34">
        <v>924549.25300000003</v>
      </c>
      <c r="ES14" s="34">
        <v>0.73882191700729405</v>
      </c>
      <c r="ET14" s="34">
        <f t="shared" si="60"/>
        <v>96.766298474484742</v>
      </c>
      <c r="EU14" s="36">
        <v>768960.152</v>
      </c>
      <c r="EV14" s="36">
        <v>0.55103079553513501</v>
      </c>
      <c r="EW14" s="37">
        <f t="shared" si="61"/>
        <v>97.000547899847163</v>
      </c>
      <c r="EX14" s="34">
        <v>228287.72500000001</v>
      </c>
      <c r="EY14" s="34">
        <v>0.87666592099880103</v>
      </c>
      <c r="EZ14" s="34">
        <f t="shared" si="62"/>
        <v>95.890392287181953</v>
      </c>
      <c r="FA14" s="36">
        <v>43815.072999999997</v>
      </c>
      <c r="FB14" s="36">
        <v>1.59541262928764</v>
      </c>
      <c r="FC14" s="37">
        <f t="shared" si="63"/>
        <v>94.033746329975116</v>
      </c>
      <c r="FD14" s="34">
        <v>377193.712</v>
      </c>
      <c r="FE14" s="34">
        <v>0.89707655728757996</v>
      </c>
      <c r="FF14" s="34">
        <f t="shared" si="64"/>
        <v>95.473370557397757</v>
      </c>
      <c r="FG14" s="36">
        <v>73713.974000000002</v>
      </c>
      <c r="FH14" s="36">
        <v>1.3291861234253499</v>
      </c>
      <c r="FI14" s="37">
        <f t="shared" si="65"/>
        <v>94.44245772790795</v>
      </c>
      <c r="FK14" s="38">
        <f t="shared" si="73"/>
        <v>96.043353773021479</v>
      </c>
      <c r="FL14" s="39">
        <f t="shared" si="66"/>
        <v>0.6598966296386124</v>
      </c>
      <c r="FM14" s="40">
        <f t="shared" si="67"/>
        <v>95.158917319243415</v>
      </c>
      <c r="FN14" s="41">
        <f t="shared" si="68"/>
        <v>1.6079377003669142</v>
      </c>
      <c r="FO14" s="42">
        <v>98.606518658472936</v>
      </c>
      <c r="FP14" s="41">
        <v>0.27834550847791573</v>
      </c>
      <c r="FQ14" s="43"/>
      <c r="FR14" s="44">
        <f t="shared" si="69"/>
        <v>1.0266875820632937</v>
      </c>
      <c r="FS14" s="45">
        <f t="shared" si="70"/>
        <v>7.6263136224266927E-3</v>
      </c>
      <c r="FT14" s="46">
        <f t="shared" si="71"/>
        <v>1.0362299344754349</v>
      </c>
      <c r="FU14" s="47">
        <f t="shared" si="72"/>
        <v>1.7752226636534422E-2</v>
      </c>
    </row>
    <row r="15" spans="1:177" x14ac:dyDescent="0.25">
      <c r="A15" s="4" t="s">
        <v>31</v>
      </c>
      <c r="B15" s="33" t="s">
        <v>148</v>
      </c>
      <c r="C15" s="4" t="s">
        <v>18</v>
      </c>
      <c r="D15" s="34">
        <v>13497.306</v>
      </c>
      <c r="E15" s="34">
        <v>2.0814199242226401</v>
      </c>
      <c r="F15" s="34">
        <f t="shared" si="0"/>
        <v>280.93561631729784</v>
      </c>
      <c r="G15" s="34">
        <f t="shared" si="1"/>
        <v>8920.5380000000005</v>
      </c>
      <c r="H15" s="34">
        <f t="shared" si="2"/>
        <v>416.75114146351382</v>
      </c>
      <c r="I15" s="34">
        <f t="shared" si="3"/>
        <v>9317.5328914374604</v>
      </c>
      <c r="J15" s="35">
        <f t="shared" si="4"/>
        <v>452.32305707532191</v>
      </c>
      <c r="K15" s="34">
        <v>37.653770990315302</v>
      </c>
      <c r="L15" s="34"/>
      <c r="M15" s="34"/>
      <c r="N15" s="34">
        <f t="shared" si="74"/>
        <v>38.785883908910051</v>
      </c>
      <c r="O15" s="34">
        <f t="shared" si="75"/>
        <v>1.885314068252836</v>
      </c>
      <c r="P15" s="36">
        <v>216681.726</v>
      </c>
      <c r="Q15" s="36">
        <v>0.97081498505249297</v>
      </c>
      <c r="R15" s="36">
        <f t="shared" si="5"/>
        <v>2103.5786658783836</v>
      </c>
      <c r="S15" s="36">
        <f t="shared" si="6"/>
        <v>147695.58600000001</v>
      </c>
      <c r="T15" s="36">
        <f t="shared" si="7"/>
        <v>2265.0687272439336</v>
      </c>
      <c r="U15" s="36">
        <f t="shared" si="8"/>
        <v>154268.5520172808</v>
      </c>
      <c r="V15" s="36">
        <f t="shared" si="9"/>
        <v>3120.8830068278671</v>
      </c>
      <c r="W15" s="36">
        <v>47.302647927639498</v>
      </c>
      <c r="X15" s="36"/>
      <c r="Y15" s="36"/>
      <c r="Z15" s="36">
        <f t="shared" si="76"/>
        <v>48.726643088212512</v>
      </c>
      <c r="AA15" s="36">
        <f t="shared" si="77"/>
        <v>0.99308008459524943</v>
      </c>
      <c r="AB15" s="34">
        <v>13087687.506999999</v>
      </c>
      <c r="AC15" s="34">
        <v>0.46718099621246001</v>
      </c>
      <c r="AD15" s="34">
        <f t="shared" si="10"/>
        <v>61143.188876376269</v>
      </c>
      <c r="AE15" s="34">
        <f t="shared" si="11"/>
        <v>7911738.942999999</v>
      </c>
      <c r="AF15" s="34">
        <f t="shared" si="12"/>
        <v>65724.784783812516</v>
      </c>
      <c r="AG15" s="34">
        <f t="shared" si="13"/>
        <v>8263838.7763012871</v>
      </c>
      <c r="AH15" s="35">
        <f t="shared" si="14"/>
        <v>128840.74532003661</v>
      </c>
      <c r="AI15" s="34">
        <v>94.385678720779595</v>
      </c>
      <c r="AJ15" s="34"/>
      <c r="AK15" s="34"/>
      <c r="AL15" s="34">
        <f t="shared" si="78"/>
        <v>99.436133855166077</v>
      </c>
      <c r="AM15" s="34">
        <f t="shared" si="79"/>
        <v>1.569495036967856</v>
      </c>
      <c r="AN15" s="36">
        <v>4578617.05</v>
      </c>
      <c r="AO15" s="36">
        <v>0.571192540713508</v>
      </c>
      <c r="AP15" s="36">
        <f t="shared" si="15"/>
        <v>26152.719057436865</v>
      </c>
      <c r="AQ15" s="36">
        <f t="shared" si="16"/>
        <v>4430293.7570000002</v>
      </c>
      <c r="AR15" s="36">
        <f t="shared" si="17"/>
        <v>26224.553707607112</v>
      </c>
      <c r="AS15" s="36">
        <f t="shared" si="18"/>
        <v>4636980.9913106197</v>
      </c>
      <c r="AT15" s="36">
        <f t="shared" si="19"/>
        <v>98511.038039817824</v>
      </c>
      <c r="AU15" s="36">
        <v>94.590463021538696</v>
      </c>
      <c r="AV15" s="36"/>
      <c r="AW15" s="36"/>
      <c r="AX15" s="37">
        <f t="shared" si="80"/>
        <v>100.43712076136327</v>
      </c>
      <c r="AY15" s="37">
        <f t="shared" si="81"/>
        <v>2.1480207339033761</v>
      </c>
      <c r="AZ15" s="34">
        <v>1995830.327</v>
      </c>
      <c r="BA15" s="34">
        <v>0.89381037008539499</v>
      </c>
      <c r="BB15" s="34">
        <f t="shared" si="20"/>
        <v>17838.938432035251</v>
      </c>
      <c r="BC15" s="34">
        <f t="shared" si="21"/>
        <v>1989086.3360454545</v>
      </c>
      <c r="BD15" s="34">
        <f t="shared" si="22"/>
        <v>17841.159838789215</v>
      </c>
      <c r="BE15" s="34">
        <f t="shared" si="23"/>
        <v>2081883.5129714087</v>
      </c>
      <c r="BF15" s="34">
        <f t="shared" si="24"/>
        <v>46400.722331090074</v>
      </c>
      <c r="BG15" s="34">
        <v>95.904809930469995</v>
      </c>
      <c r="BH15" s="34"/>
      <c r="BI15" s="34"/>
      <c r="BJ15" s="34">
        <f t="shared" si="82"/>
        <v>102.12820765128323</v>
      </c>
      <c r="BK15" s="34">
        <f t="shared" si="83"/>
        <v>2.2900534869147351</v>
      </c>
      <c r="BL15" s="36">
        <v>985996.973</v>
      </c>
      <c r="BM15" s="36">
        <v>0.38419752404220597</v>
      </c>
      <c r="BN15" s="36">
        <f t="shared" si="25"/>
        <v>3788.1759573970985</v>
      </c>
      <c r="BO15" s="36">
        <f t="shared" si="26"/>
        <v>985694.96806818177</v>
      </c>
      <c r="BP15" s="36">
        <f t="shared" si="27"/>
        <v>3788.5175853332958</v>
      </c>
      <c r="BQ15" s="36">
        <f t="shared" si="28"/>
        <v>1029561.8140856168</v>
      </c>
      <c r="BR15" s="36">
        <f t="shared" si="29"/>
        <v>14148.085981758446</v>
      </c>
      <c r="BS15" s="36">
        <v>9.1178130177397492</v>
      </c>
      <c r="BT15" s="36"/>
      <c r="BU15" s="36"/>
      <c r="BV15" s="36">
        <f t="shared" si="84"/>
        <v>9.2614811550799416</v>
      </c>
      <c r="BW15" s="36">
        <f t="shared" si="85"/>
        <v>0.12932336623208088</v>
      </c>
      <c r="BX15" s="34">
        <v>235724.50700000001</v>
      </c>
      <c r="BY15" s="34">
        <v>0.62412501636755402</v>
      </c>
      <c r="BZ15" s="34">
        <f t="shared" si="30"/>
        <v>1471.2156178960861</v>
      </c>
      <c r="CA15" s="34">
        <f t="shared" si="31"/>
        <v>234690.12025000001</v>
      </c>
      <c r="CB15" s="34">
        <f t="shared" si="32"/>
        <v>1473.3479756930135</v>
      </c>
      <c r="CC15" s="34">
        <f t="shared" si="33"/>
        <v>245134.64487509473</v>
      </c>
      <c r="CD15" s="35">
        <f t="shared" si="34"/>
        <v>3581.6288639425261</v>
      </c>
      <c r="CE15" s="34">
        <v>9.3122671504266208</v>
      </c>
      <c r="CF15" s="34"/>
      <c r="CG15" s="34"/>
      <c r="CH15" s="34">
        <f t="shared" si="86"/>
        <v>9.3320635326288546</v>
      </c>
      <c r="CI15" s="34">
        <f t="shared" si="87"/>
        <v>0.13830826446915589</v>
      </c>
      <c r="CJ15" s="36">
        <v>1859.21</v>
      </c>
      <c r="CK15" s="36">
        <v>7.2566419968817604</v>
      </c>
      <c r="CL15" s="36">
        <f t="shared" si="35"/>
        <v>134.91621367022537</v>
      </c>
      <c r="CM15" s="36">
        <f t="shared" si="36"/>
        <v>1006.2314545454545</v>
      </c>
      <c r="CN15" s="36">
        <f t="shared" si="37"/>
        <v>147.24963072436233</v>
      </c>
      <c r="CO15" s="36">
        <f t="shared" si="38"/>
        <v>1051.0122454639204</v>
      </c>
      <c r="CP15" s="36">
        <f t="shared" si="39"/>
        <v>154.42656485582447</v>
      </c>
      <c r="CQ15" s="36" t="s">
        <v>37</v>
      </c>
      <c r="CR15" s="36"/>
      <c r="CS15" s="36"/>
      <c r="CT15" s="36">
        <f t="shared" si="88"/>
        <v>8.4531362737780523E-3</v>
      </c>
      <c r="CU15" s="36">
        <f t="shared" si="89"/>
        <v>1.2421718593470317E-3</v>
      </c>
      <c r="CV15" s="34">
        <v>1157800.635</v>
      </c>
      <c r="CW15" s="34">
        <v>0.56545990123129497</v>
      </c>
      <c r="CX15" s="34">
        <f t="shared" si="40"/>
        <v>6546.898327126306</v>
      </c>
      <c r="CY15" s="34">
        <f t="shared" si="41"/>
        <v>1157702.8183181819</v>
      </c>
      <c r="CZ15" s="34">
        <f t="shared" si="42"/>
        <v>6546.9446616656714</v>
      </c>
      <c r="DA15" s="34">
        <f t="shared" si="43"/>
        <v>1209224.6104651429</v>
      </c>
      <c r="DB15" s="35">
        <f t="shared" si="44"/>
        <v>17357.590821644757</v>
      </c>
      <c r="DC15" s="34">
        <v>8.8252404773728994</v>
      </c>
      <c r="DD15" s="34"/>
      <c r="DE15" s="34"/>
      <c r="DF15" s="34">
        <f t="shared" si="90"/>
        <v>8.6758020251626355</v>
      </c>
      <c r="DG15" s="34">
        <f t="shared" si="91"/>
        <v>0.12640261374309747</v>
      </c>
      <c r="DH15" s="36">
        <v>723036.63600000006</v>
      </c>
      <c r="DI15" s="36">
        <v>0.67046352553678501</v>
      </c>
      <c r="DJ15" s="36">
        <f t="shared" si="45"/>
        <v>4847.6969206481717</v>
      </c>
      <c r="DK15" s="36">
        <f t="shared" si="46"/>
        <v>723017.22790909093</v>
      </c>
      <c r="DL15" s="36">
        <f t="shared" si="47"/>
        <v>4847.7487214636112</v>
      </c>
      <c r="DM15" s="36">
        <f t="shared" si="48"/>
        <v>755194.00311045011</v>
      </c>
      <c r="DN15" s="36">
        <f t="shared" si="49"/>
        <v>11176.39969056464</v>
      </c>
      <c r="DO15" s="36">
        <v>8.6024526619722295</v>
      </c>
      <c r="DP15" s="36"/>
      <c r="DQ15" s="36"/>
      <c r="DR15" s="36">
        <f t="shared" si="92"/>
        <v>8.9063248512312345</v>
      </c>
      <c r="DS15" s="36">
        <f t="shared" si="93"/>
        <v>0.13363002091191123</v>
      </c>
      <c r="DT15" s="34">
        <v>940.101</v>
      </c>
      <c r="DU15" s="34">
        <v>11.175042650547001</v>
      </c>
      <c r="DV15" s="34">
        <f t="shared" si="50"/>
        <v>105.05668770821886</v>
      </c>
      <c r="DW15" s="34">
        <f t="shared" si="51"/>
        <v>196.29550000000006</v>
      </c>
      <c r="DX15" s="34">
        <f t="shared" si="52"/>
        <v>121.05234379737318</v>
      </c>
      <c r="DY15" s="34">
        <f t="shared" si="53"/>
        <v>205.03133081111952</v>
      </c>
      <c r="DZ15" s="35">
        <f t="shared" si="54"/>
        <v>126.46852597584592</v>
      </c>
      <c r="EA15" s="34" t="s">
        <v>37</v>
      </c>
      <c r="EB15" s="34"/>
      <c r="EC15" s="34"/>
      <c r="ED15" s="34">
        <f t="shared" si="94"/>
        <v>3.6557900793652291E-3</v>
      </c>
      <c r="EE15" s="34">
        <f t="shared" si="95"/>
        <v>2.2549986683606449E-3</v>
      </c>
      <c r="EF15" s="36">
        <v>738993.83400000003</v>
      </c>
      <c r="EG15" s="36">
        <v>0.73974687520605098</v>
      </c>
      <c r="EH15" s="36">
        <f t="shared" si="55"/>
        <v>5466.6837949803921</v>
      </c>
      <c r="EI15" s="36">
        <f t="shared" si="56"/>
        <v>738971.64995454543</v>
      </c>
      <c r="EJ15" s="36">
        <f t="shared" si="57"/>
        <v>5466.720543651717</v>
      </c>
      <c r="EK15" s="36">
        <f t="shared" si="58"/>
        <v>771858.45229192299</v>
      </c>
      <c r="EL15" s="36">
        <f t="shared" si="59"/>
        <v>11675.046725893764</v>
      </c>
      <c r="EM15" s="36">
        <v>7.4848789131473303</v>
      </c>
      <c r="EN15" s="36"/>
      <c r="EO15" s="36"/>
      <c r="EP15" s="36">
        <f t="shared" si="96"/>
        <v>7.6040672698355074</v>
      </c>
      <c r="EQ15" s="36">
        <f t="shared" si="97"/>
        <v>0.11625082644036398</v>
      </c>
      <c r="ER15" s="34">
        <v>925206.55599999998</v>
      </c>
      <c r="ES15" s="34">
        <v>0.84133074167662003</v>
      </c>
      <c r="ET15" s="34">
        <f t="shared" si="60"/>
        <v>96.835093920568099</v>
      </c>
      <c r="EU15" s="36">
        <v>772429.68299999996</v>
      </c>
      <c r="EV15" s="36">
        <v>1.0161903249262501</v>
      </c>
      <c r="EW15" s="37">
        <f t="shared" si="61"/>
        <v>97.438212201541035</v>
      </c>
      <c r="EX15" s="34">
        <v>224879.54</v>
      </c>
      <c r="EY15" s="34">
        <v>0.85071016432258495</v>
      </c>
      <c r="EZ15" s="34">
        <f t="shared" si="62"/>
        <v>94.458812045023564</v>
      </c>
      <c r="FA15" s="36">
        <v>44071.951999999997</v>
      </c>
      <c r="FB15" s="36">
        <v>1.26265626039581</v>
      </c>
      <c r="FC15" s="37">
        <f t="shared" si="63"/>
        <v>94.585047356530467</v>
      </c>
      <c r="FD15" s="34">
        <v>375676.44099999999</v>
      </c>
      <c r="FE15" s="34">
        <v>0.89375911988997003</v>
      </c>
      <c r="FF15" s="34">
        <f t="shared" si="64"/>
        <v>95.089326572011828</v>
      </c>
      <c r="FG15" s="36">
        <v>73190.495999999999</v>
      </c>
      <c r="FH15" s="36">
        <v>1.3195481388631001</v>
      </c>
      <c r="FI15" s="37">
        <f t="shared" si="65"/>
        <v>93.771776903041683</v>
      </c>
      <c r="FK15" s="38">
        <f t="shared" si="73"/>
        <v>95.461077512534487</v>
      </c>
      <c r="FL15" s="39">
        <f t="shared" si="66"/>
        <v>1.2309865796770409</v>
      </c>
      <c r="FM15" s="40">
        <f t="shared" si="67"/>
        <v>95.265012153704404</v>
      </c>
      <c r="FN15" s="41">
        <f t="shared" si="68"/>
        <v>1.9254742386143064</v>
      </c>
      <c r="FO15" s="42">
        <v>99.709426670801804</v>
      </c>
      <c r="FP15" s="41">
        <v>0.27812793213813192</v>
      </c>
      <c r="FQ15" s="43"/>
      <c r="FR15" s="44">
        <f t="shared" si="69"/>
        <v>1.0445034695707209</v>
      </c>
      <c r="FS15" s="45">
        <f t="shared" si="70"/>
        <v>1.3780560234007425E-2</v>
      </c>
      <c r="FT15" s="46">
        <f t="shared" si="71"/>
        <v>1.0466531669562651</v>
      </c>
      <c r="FU15" s="47">
        <f t="shared" si="72"/>
        <v>2.1355218177483527E-2</v>
      </c>
    </row>
    <row r="16" spans="1:177" x14ac:dyDescent="0.25">
      <c r="A16" s="4" t="s">
        <v>31</v>
      </c>
      <c r="B16" s="33" t="s">
        <v>148</v>
      </c>
      <c r="C16" s="4" t="s">
        <v>144</v>
      </c>
      <c r="D16" s="34">
        <v>12469.394</v>
      </c>
      <c r="E16" s="34">
        <v>3.54100574430506</v>
      </c>
      <c r="F16" s="34">
        <f t="shared" si="0"/>
        <v>441.54195782003046</v>
      </c>
      <c r="G16" s="34">
        <f t="shared" si="1"/>
        <v>7892.6260000000002</v>
      </c>
      <c r="H16" s="34">
        <f t="shared" si="2"/>
        <v>538.25272308749845</v>
      </c>
      <c r="I16" s="34">
        <f t="shared" si="3"/>
        <v>8202.7390293299122</v>
      </c>
      <c r="J16" s="35">
        <f t="shared" si="4"/>
        <v>563.61474402128999</v>
      </c>
      <c r="K16" s="34">
        <v>33.314933686309999</v>
      </c>
      <c r="L16" s="34"/>
      <c r="M16" s="34"/>
      <c r="N16" s="34">
        <f t="shared" si="74"/>
        <v>34.145356655413195</v>
      </c>
      <c r="O16" s="34">
        <f t="shared" si="75"/>
        <v>2.3476639513085984</v>
      </c>
      <c r="P16" s="36">
        <v>191219.19500000001</v>
      </c>
      <c r="Q16" s="36">
        <v>0.87987596456109995</v>
      </c>
      <c r="R16" s="36">
        <f t="shared" si="5"/>
        <v>1682.4917364322207</v>
      </c>
      <c r="S16" s="36">
        <f t="shared" si="6"/>
        <v>122233.05500000001</v>
      </c>
      <c r="T16" s="36">
        <f t="shared" si="7"/>
        <v>1880.4976944315783</v>
      </c>
      <c r="U16" s="36">
        <f t="shared" si="8"/>
        <v>127035.77376182906</v>
      </c>
      <c r="V16" s="36">
        <f t="shared" si="9"/>
        <v>2225.864922438112</v>
      </c>
      <c r="W16" s="36">
        <v>39.147731644362104</v>
      </c>
      <c r="X16" s="36"/>
      <c r="Y16" s="36"/>
      <c r="Z16" s="36">
        <f t="shared" si="76"/>
        <v>40.125007505315558</v>
      </c>
      <c r="AA16" s="36">
        <f t="shared" si="77"/>
        <v>0.7100138571056146</v>
      </c>
      <c r="AB16" s="34">
        <v>10561868.872</v>
      </c>
      <c r="AC16" s="34">
        <v>0.51772729520616301</v>
      </c>
      <c r="AD16" s="34">
        <f t="shared" si="10"/>
        <v>54681.678034227276</v>
      </c>
      <c r="AE16" s="34">
        <f t="shared" si="11"/>
        <v>5385920.3079999993</v>
      </c>
      <c r="AF16" s="34">
        <f t="shared" si="12"/>
        <v>59760.720390111965</v>
      </c>
      <c r="AG16" s="34">
        <f t="shared" si="13"/>
        <v>5597541.1376761263</v>
      </c>
      <c r="AH16" s="35">
        <f t="shared" si="14"/>
        <v>77851.441956092662</v>
      </c>
      <c r="AI16" s="34">
        <v>64.253098777529999</v>
      </c>
      <c r="AJ16" s="34"/>
      <c r="AK16" s="34"/>
      <c r="AL16" s="34">
        <f t="shared" si="78"/>
        <v>67.353425555923408</v>
      </c>
      <c r="AM16" s="34">
        <f t="shared" si="79"/>
        <v>0.95131401115761149</v>
      </c>
      <c r="AN16" s="36">
        <v>3230211.4879999999</v>
      </c>
      <c r="AO16" s="36">
        <v>0.66977426500592996</v>
      </c>
      <c r="AP16" s="36">
        <f t="shared" si="15"/>
        <v>21635.125251889112</v>
      </c>
      <c r="AQ16" s="36">
        <f t="shared" si="16"/>
        <v>3081888.1949999998</v>
      </c>
      <c r="AR16" s="36">
        <f t="shared" si="17"/>
        <v>21721.904790576686</v>
      </c>
      <c r="AS16" s="36">
        <f t="shared" si="18"/>
        <v>3227041.3709229673</v>
      </c>
      <c r="AT16" s="36">
        <f t="shared" si="19"/>
        <v>60074.070072569964</v>
      </c>
      <c r="AU16" s="36">
        <v>65.800880784724001</v>
      </c>
      <c r="AV16" s="36"/>
      <c r="AW16" s="36"/>
      <c r="AX16" s="37">
        <f t="shared" si="80"/>
        <v>69.897794379721176</v>
      </c>
      <c r="AY16" s="37">
        <f t="shared" si="81"/>
        <v>1.3125272693485062</v>
      </c>
      <c r="AZ16" s="34">
        <v>1409813.7209999999</v>
      </c>
      <c r="BA16" s="34">
        <v>0.74525375502989499</v>
      </c>
      <c r="BB16" s="34">
        <f t="shared" si="20"/>
        <v>10506.689694679188</v>
      </c>
      <c r="BC16" s="34">
        <f t="shared" si="21"/>
        <v>1403069.7300454543</v>
      </c>
      <c r="BD16" s="34">
        <f t="shared" si="22"/>
        <v>10510.460901005184</v>
      </c>
      <c r="BE16" s="34">
        <f t="shared" si="23"/>
        <v>1469152.6034241489</v>
      </c>
      <c r="BF16" s="34">
        <f t="shared" si="24"/>
        <v>27602.376108069788</v>
      </c>
      <c r="BG16" s="34">
        <v>66.934390858383793</v>
      </c>
      <c r="BH16" s="34"/>
      <c r="BI16" s="34"/>
      <c r="BJ16" s="34">
        <f t="shared" si="82"/>
        <v>72.070277332555747</v>
      </c>
      <c r="BK16" s="34">
        <f t="shared" si="83"/>
        <v>1.3656205815395541</v>
      </c>
      <c r="BL16" s="36">
        <v>714720.22699999996</v>
      </c>
      <c r="BM16" s="36">
        <v>0.239945989595787</v>
      </c>
      <c r="BN16" s="36">
        <f t="shared" si="25"/>
        <v>1714.9425215164051</v>
      </c>
      <c r="BO16" s="36">
        <f t="shared" si="26"/>
        <v>714418.22206818173</v>
      </c>
      <c r="BP16" s="36">
        <f t="shared" si="27"/>
        <v>1715.6970193723739</v>
      </c>
      <c r="BQ16" s="36">
        <f t="shared" si="28"/>
        <v>742488.77793311863</v>
      </c>
      <c r="BR16" s="36">
        <f t="shared" si="29"/>
        <v>6476.6453510366919</v>
      </c>
      <c r="BS16" s="36">
        <v>6.6079324160009101</v>
      </c>
      <c r="BT16" s="36"/>
      <c r="BU16" s="36"/>
      <c r="BV16" s="36">
        <f t="shared" si="84"/>
        <v>6.6790995262321093</v>
      </c>
      <c r="BW16" s="36">
        <f t="shared" si="85"/>
        <v>6.0567177961423455E-2</v>
      </c>
      <c r="BX16" s="34">
        <v>173627.39300000001</v>
      </c>
      <c r="BY16" s="34">
        <v>0.47532750117943101</v>
      </c>
      <c r="BZ16" s="34">
        <f t="shared" si="30"/>
        <v>825.29874850989029</v>
      </c>
      <c r="CA16" s="34">
        <f t="shared" si="31"/>
        <v>172593.00625000001</v>
      </c>
      <c r="CB16" s="34">
        <f t="shared" si="32"/>
        <v>829.0940160375842</v>
      </c>
      <c r="CC16" s="34">
        <f t="shared" si="33"/>
        <v>179374.44249306334</v>
      </c>
      <c r="CD16" s="35">
        <f t="shared" si="34"/>
        <v>1733.5167414946197</v>
      </c>
      <c r="CE16" s="34">
        <v>6.8393402553270803</v>
      </c>
      <c r="CF16" s="34"/>
      <c r="CG16" s="34"/>
      <c r="CH16" s="34">
        <f t="shared" si="86"/>
        <v>6.828629606101086</v>
      </c>
      <c r="CI16" s="34">
        <f t="shared" si="87"/>
        <v>6.8141032118306105E-2</v>
      </c>
      <c r="CJ16" s="36">
        <v>2812.4389999999999</v>
      </c>
      <c r="CK16" s="36">
        <v>5.3583684252197203</v>
      </c>
      <c r="CL16" s="36">
        <f t="shared" si="35"/>
        <v>150.70084335456522</v>
      </c>
      <c r="CM16" s="36">
        <f t="shared" si="36"/>
        <v>1959.4604545454545</v>
      </c>
      <c r="CN16" s="36">
        <f t="shared" si="37"/>
        <v>161.83576003197925</v>
      </c>
      <c r="CO16" s="36">
        <f t="shared" si="38"/>
        <v>2036.4505738557141</v>
      </c>
      <c r="CP16" s="36">
        <f t="shared" si="39"/>
        <v>169.05925388946463</v>
      </c>
      <c r="CQ16" s="36" t="s">
        <v>37</v>
      </c>
      <c r="CR16" s="36"/>
      <c r="CS16" s="36"/>
      <c r="CT16" s="36">
        <f t="shared" si="88"/>
        <v>1.6378871216688226E-2</v>
      </c>
      <c r="CU16" s="36">
        <f t="shared" si="89"/>
        <v>1.3602048533670743E-3</v>
      </c>
      <c r="CV16" s="34">
        <v>883538.03799999994</v>
      </c>
      <c r="CW16" s="34">
        <v>0.50680333323027005</v>
      </c>
      <c r="CX16" s="34">
        <f t="shared" si="40"/>
        <v>4477.80022694133</v>
      </c>
      <c r="CY16" s="34">
        <f t="shared" si="41"/>
        <v>883440.22131818172</v>
      </c>
      <c r="CZ16" s="34">
        <f t="shared" si="42"/>
        <v>4477.8679714323025</v>
      </c>
      <c r="DA16" s="34">
        <f t="shared" si="43"/>
        <v>918151.90324316709</v>
      </c>
      <c r="DB16" s="35">
        <f t="shared" si="44"/>
        <v>8996.6157350895628</v>
      </c>
      <c r="DC16" s="34">
        <v>6.7342533239716902</v>
      </c>
      <c r="DD16" s="34"/>
      <c r="DE16" s="34"/>
      <c r="DF16" s="34">
        <f t="shared" si="90"/>
        <v>6.5874479171407962</v>
      </c>
      <c r="DG16" s="34">
        <f t="shared" si="91"/>
        <v>6.660771067239496E-2</v>
      </c>
      <c r="DH16" s="36">
        <v>522256.69799999997</v>
      </c>
      <c r="DI16" s="36">
        <v>0.70035009732916098</v>
      </c>
      <c r="DJ16" s="36">
        <f t="shared" si="45"/>
        <v>3657.6252927510623</v>
      </c>
      <c r="DK16" s="36">
        <f t="shared" si="46"/>
        <v>522237.2899090909</v>
      </c>
      <c r="DL16" s="36">
        <f t="shared" si="47"/>
        <v>3657.6939475798968</v>
      </c>
      <c r="DM16" s="36">
        <f t="shared" si="48"/>
        <v>542756.77075143054</v>
      </c>
      <c r="DN16" s="36">
        <f t="shared" si="49"/>
        <v>5930.1216912557111</v>
      </c>
      <c r="DO16" s="36">
        <v>6.2136057647644396</v>
      </c>
      <c r="DP16" s="36"/>
      <c r="DQ16" s="36"/>
      <c r="DR16" s="36">
        <f t="shared" si="92"/>
        <v>6.4009619986488335</v>
      </c>
      <c r="DS16" s="36">
        <f t="shared" si="93"/>
        <v>7.170014806581787E-2</v>
      </c>
      <c r="DT16" s="34">
        <v>1138.335</v>
      </c>
      <c r="DU16" s="34">
        <v>9.1880010895508608</v>
      </c>
      <c r="DV16" s="34">
        <f t="shared" si="50"/>
        <v>104.59023220273879</v>
      </c>
      <c r="DW16" s="34">
        <f t="shared" si="51"/>
        <v>394.5295000000001</v>
      </c>
      <c r="DX16" s="34">
        <f t="shared" si="52"/>
        <v>120.64774750834773</v>
      </c>
      <c r="DY16" s="34">
        <f t="shared" si="53"/>
        <v>410.03115159289399</v>
      </c>
      <c r="DZ16" s="35">
        <f t="shared" si="54"/>
        <v>125.43531320948087</v>
      </c>
      <c r="EA16" s="34" t="s">
        <v>37</v>
      </c>
      <c r="EB16" s="34"/>
      <c r="EC16" s="34"/>
      <c r="ED16" s="34">
        <f t="shared" si="94"/>
        <v>7.3110183223895229E-3</v>
      </c>
      <c r="EE16" s="34">
        <f t="shared" si="95"/>
        <v>2.236620373484802E-3</v>
      </c>
      <c r="EF16" s="36">
        <v>766242.14599999995</v>
      </c>
      <c r="EG16" s="36">
        <v>0.40415047906879797</v>
      </c>
      <c r="EH16" s="36">
        <f t="shared" si="55"/>
        <v>3096.7713038860384</v>
      </c>
      <c r="EI16" s="36">
        <f t="shared" si="56"/>
        <v>766219.96195454535</v>
      </c>
      <c r="EJ16" s="36">
        <f t="shared" si="57"/>
        <v>3096.83617530126</v>
      </c>
      <c r="EK16" s="36">
        <f t="shared" si="58"/>
        <v>796325.88532336755</v>
      </c>
      <c r="EL16" s="36">
        <f t="shared" si="59"/>
        <v>7412.9682185363681</v>
      </c>
      <c r="EM16" s="36">
        <v>7.7608731676577296</v>
      </c>
      <c r="EN16" s="36"/>
      <c r="EO16" s="36"/>
      <c r="EP16" s="36">
        <f t="shared" si="96"/>
        <v>7.8451114744287782</v>
      </c>
      <c r="EQ16" s="36">
        <f t="shared" si="97"/>
        <v>7.5078389984022664E-2</v>
      </c>
      <c r="ER16" s="34">
        <v>929185.2</v>
      </c>
      <c r="ES16" s="34">
        <v>0.63379322630575297</v>
      </c>
      <c r="ET16" s="34">
        <f t="shared" si="60"/>
        <v>97.251511598240199</v>
      </c>
      <c r="EU16" s="36">
        <v>773186.42500000005</v>
      </c>
      <c r="EV16" s="36">
        <v>0.61978468212934301</v>
      </c>
      <c r="EW16" s="37">
        <f t="shared" si="61"/>
        <v>97.533671489552148</v>
      </c>
      <c r="EX16" s="34">
        <v>228238.179</v>
      </c>
      <c r="EY16" s="34">
        <v>0.99640240258802304</v>
      </c>
      <c r="EZ16" s="34">
        <f t="shared" si="62"/>
        <v>95.869580894995806</v>
      </c>
      <c r="FA16" s="36">
        <v>44112.177000000003</v>
      </c>
      <c r="FB16" s="36">
        <v>1.69893170578329</v>
      </c>
      <c r="FC16" s="37">
        <f t="shared" si="63"/>
        <v>94.671376265445531</v>
      </c>
      <c r="FD16" s="34">
        <v>379290.946</v>
      </c>
      <c r="FE16" s="34">
        <v>0.74420396240244002</v>
      </c>
      <c r="FF16" s="34">
        <f t="shared" si="64"/>
        <v>96.004211853149727</v>
      </c>
      <c r="FG16" s="36">
        <v>73965.337</v>
      </c>
      <c r="FH16" s="36">
        <v>0.863026477153919</v>
      </c>
      <c r="FI16" s="37">
        <f t="shared" si="65"/>
        <v>94.764504393060747</v>
      </c>
      <c r="FK16" s="38">
        <f t="shared" si="73"/>
        <v>96.375101448795249</v>
      </c>
      <c r="FL16" s="39">
        <f t="shared" si="66"/>
        <v>0.76197272671727379</v>
      </c>
      <c r="FM16" s="40">
        <f t="shared" si="67"/>
        <v>95.656517382686147</v>
      </c>
      <c r="FN16" s="41">
        <f t="shared" si="68"/>
        <v>1.6263298766643912</v>
      </c>
      <c r="FO16" s="42">
        <v>100.161822707634</v>
      </c>
      <c r="FP16" s="41">
        <v>0.27994200038567096</v>
      </c>
      <c r="FQ16" s="43"/>
      <c r="FR16" s="44">
        <f t="shared" si="69"/>
        <v>1.0392914892115643</v>
      </c>
      <c r="FS16" s="45">
        <f t="shared" si="70"/>
        <v>8.7152756799376684E-3</v>
      </c>
      <c r="FT16" s="46">
        <f t="shared" si="71"/>
        <v>1.0470987805977068</v>
      </c>
      <c r="FU16" s="47">
        <f t="shared" si="72"/>
        <v>1.8041471016149505E-2</v>
      </c>
    </row>
    <row r="17" spans="1:177" x14ac:dyDescent="0.25">
      <c r="A17" s="4" t="s">
        <v>31</v>
      </c>
      <c r="B17" s="33" t="s">
        <v>148</v>
      </c>
      <c r="C17" s="4" t="s">
        <v>178</v>
      </c>
      <c r="D17" s="34">
        <v>11172.195</v>
      </c>
      <c r="E17" s="34">
        <v>4.5155344495880501</v>
      </c>
      <c r="F17" s="34">
        <f t="shared" si="0"/>
        <v>504.48431400015369</v>
      </c>
      <c r="G17" s="34">
        <f t="shared" si="1"/>
        <v>6595.4269999999997</v>
      </c>
      <c r="H17" s="34">
        <f t="shared" si="2"/>
        <v>590.98317782130437</v>
      </c>
      <c r="I17" s="34">
        <f t="shared" si="3"/>
        <v>6751.2171025327816</v>
      </c>
      <c r="J17" s="35">
        <f t="shared" si="4"/>
        <v>605.99681454454492</v>
      </c>
      <c r="K17" s="34">
        <v>27.839430518803098</v>
      </c>
      <c r="L17" s="34"/>
      <c r="M17" s="34"/>
      <c r="N17" s="34">
        <f t="shared" si="74"/>
        <v>28.103139085596229</v>
      </c>
      <c r="O17" s="34">
        <f t="shared" si="75"/>
        <v>2.5235255043980906</v>
      </c>
      <c r="P17" s="36">
        <v>176381.78899999999</v>
      </c>
      <c r="Q17" s="36">
        <v>1.5739856859433199</v>
      </c>
      <c r="R17" s="36">
        <f t="shared" si="5"/>
        <v>2776.224111470749</v>
      </c>
      <c r="S17" s="36">
        <f t="shared" si="6"/>
        <v>107395.64899999999</v>
      </c>
      <c r="T17" s="36">
        <f t="shared" si="7"/>
        <v>2900.5022759362428</v>
      </c>
      <c r="U17" s="36">
        <f t="shared" si="8"/>
        <v>109932.43383126029</v>
      </c>
      <c r="V17" s="36">
        <f t="shared" si="9"/>
        <v>3025.4728603992385</v>
      </c>
      <c r="W17" s="36">
        <v>34.395737280918802</v>
      </c>
      <c r="X17" s="36"/>
      <c r="Y17" s="36"/>
      <c r="Z17" s="36">
        <f t="shared" si="76"/>
        <v>34.722815486816266</v>
      </c>
      <c r="AA17" s="36">
        <f t="shared" si="77"/>
        <v>0.9594600840769949</v>
      </c>
      <c r="AB17" s="34">
        <v>6581128.5520000001</v>
      </c>
      <c r="AC17" s="34">
        <v>0.40587453439772903</v>
      </c>
      <c r="AD17" s="34">
        <f t="shared" si="10"/>
        <v>26711.124868546005</v>
      </c>
      <c r="AE17" s="34">
        <f t="shared" si="11"/>
        <v>1405179.9879999999</v>
      </c>
      <c r="AF17" s="34">
        <f t="shared" si="12"/>
        <v>35982.523266848686</v>
      </c>
      <c r="AG17" s="34">
        <f t="shared" si="13"/>
        <v>1438371.6425217667</v>
      </c>
      <c r="AH17" s="35">
        <f t="shared" si="14"/>
        <v>37610.756941260486</v>
      </c>
      <c r="AI17" s="34">
        <v>16.763554491339999</v>
      </c>
      <c r="AJ17" s="34"/>
      <c r="AK17" s="34"/>
      <c r="AL17" s="34">
        <f t="shared" si="78"/>
        <v>17.30746679006301</v>
      </c>
      <c r="AM17" s="34">
        <f t="shared" si="79"/>
        <v>0.4545582795894782</v>
      </c>
      <c r="AN17" s="36">
        <v>1064237.3829999999</v>
      </c>
      <c r="AO17" s="36">
        <v>0.76352660594600796</v>
      </c>
      <c r="AP17" s="36">
        <f t="shared" si="15"/>
        <v>8125.7355696285176</v>
      </c>
      <c r="AQ17" s="36">
        <f t="shared" si="16"/>
        <v>915914.08999999985</v>
      </c>
      <c r="AR17" s="36">
        <f t="shared" si="17"/>
        <v>8354.045823041346</v>
      </c>
      <c r="AS17" s="36">
        <f t="shared" si="18"/>
        <v>952754.88583516504</v>
      </c>
      <c r="AT17" s="36">
        <f t="shared" si="19"/>
        <v>20098.398984930609</v>
      </c>
      <c r="AU17" s="36">
        <v>19.555528958810601</v>
      </c>
      <c r="AV17" s="36"/>
      <c r="AW17" s="36"/>
      <c r="AX17" s="37">
        <f t="shared" si="80"/>
        <v>20.636693940286889</v>
      </c>
      <c r="AY17" s="37">
        <f t="shared" si="81"/>
        <v>0.43828435164846585</v>
      </c>
      <c r="AZ17" s="34">
        <v>401720.65299999999</v>
      </c>
      <c r="BA17" s="34">
        <v>1.1424751439738601</v>
      </c>
      <c r="BB17" s="34">
        <f t="shared" si="20"/>
        <v>4589.5586087344809</v>
      </c>
      <c r="BC17" s="34">
        <f t="shared" si="21"/>
        <v>394976.66204545455</v>
      </c>
      <c r="BD17" s="34">
        <f t="shared" si="22"/>
        <v>4598.1853196983757</v>
      </c>
      <c r="BE17" s="34">
        <f t="shared" si="23"/>
        <v>410863.80116138584</v>
      </c>
      <c r="BF17" s="34">
        <f t="shared" si="24"/>
        <v>9162.689974900135</v>
      </c>
      <c r="BG17" s="34">
        <v>17.098126246412701</v>
      </c>
      <c r="BH17" s="34"/>
      <c r="BI17" s="34"/>
      <c r="BJ17" s="34">
        <f t="shared" si="82"/>
        <v>20.155202411645124</v>
      </c>
      <c r="BK17" s="34">
        <f t="shared" si="83"/>
        <v>0.45221064899551622</v>
      </c>
      <c r="BL17" s="36">
        <v>201073.94200000001</v>
      </c>
      <c r="BM17" s="36">
        <v>1.0499171182548099</v>
      </c>
      <c r="BN17" s="36">
        <f t="shared" si="25"/>
        <v>2111.1097374077481</v>
      </c>
      <c r="BO17" s="36">
        <f t="shared" si="26"/>
        <v>200771.93706818184</v>
      </c>
      <c r="BP17" s="36">
        <f t="shared" si="27"/>
        <v>2111.7226933373645</v>
      </c>
      <c r="BQ17" s="36">
        <f t="shared" si="28"/>
        <v>205514.35642352566</v>
      </c>
      <c r="BR17" s="36">
        <f t="shared" si="29"/>
        <v>2419.7783977684949</v>
      </c>
      <c r="BS17" s="36">
        <v>1.8556236911066399</v>
      </c>
      <c r="BT17" s="36"/>
      <c r="BU17" s="36"/>
      <c r="BV17" s="36">
        <f t="shared" si="84"/>
        <v>1.8487159421363157</v>
      </c>
      <c r="BW17" s="36">
        <f t="shared" si="85"/>
        <v>2.2244282083239111E-2</v>
      </c>
      <c r="BX17" s="34">
        <v>50548.417999999998</v>
      </c>
      <c r="BY17" s="34">
        <v>1.88497278356312</v>
      </c>
      <c r="BZ17" s="34">
        <f t="shared" si="30"/>
        <v>952.82392182172111</v>
      </c>
      <c r="CA17" s="34">
        <f t="shared" si="31"/>
        <v>49514.03125</v>
      </c>
      <c r="CB17" s="34">
        <f t="shared" si="32"/>
        <v>956.11311523954328</v>
      </c>
      <c r="CC17" s="34">
        <f t="shared" si="33"/>
        <v>50683.598588892368</v>
      </c>
      <c r="CD17" s="35">
        <f t="shared" si="34"/>
        <v>1014.7842260701092</v>
      </c>
      <c r="CE17" s="34">
        <v>1.9378997874370101</v>
      </c>
      <c r="CF17" s="34"/>
      <c r="CG17" s="34"/>
      <c r="CH17" s="34">
        <f t="shared" si="86"/>
        <v>1.9294806832987805</v>
      </c>
      <c r="CI17" s="34">
        <f t="shared" si="87"/>
        <v>3.8928478755265512E-2</v>
      </c>
      <c r="CJ17" s="36">
        <v>6531.6180000000004</v>
      </c>
      <c r="CK17" s="36">
        <v>3.9199868176298001</v>
      </c>
      <c r="CL17" s="36">
        <f t="shared" si="35"/>
        <v>256.03856457793523</v>
      </c>
      <c r="CM17" s="36">
        <f t="shared" si="36"/>
        <v>5678.639454545455</v>
      </c>
      <c r="CN17" s="36">
        <f t="shared" si="37"/>
        <v>262.74667569444279</v>
      </c>
      <c r="CO17" s="36">
        <f t="shared" si="38"/>
        <v>5812.7741849988943</v>
      </c>
      <c r="CP17" s="36">
        <f t="shared" si="39"/>
        <v>270.70636476169233</v>
      </c>
      <c r="CQ17" s="36">
        <v>2.04421264142115E-2</v>
      </c>
      <c r="CR17" s="36"/>
      <c r="CS17" s="36"/>
      <c r="CT17" s="36">
        <f t="shared" si="88"/>
        <v>4.6751284322863372E-2</v>
      </c>
      <c r="CU17" s="36">
        <f t="shared" si="89"/>
        <v>2.1797244189678002E-3</v>
      </c>
      <c r="CV17" s="34">
        <v>234420.57</v>
      </c>
      <c r="CW17" s="34">
        <v>0.90075475593310805</v>
      </c>
      <c r="CX17" s="34">
        <f t="shared" si="40"/>
        <v>2111.554433160501</v>
      </c>
      <c r="CY17" s="34">
        <f t="shared" si="41"/>
        <v>234322.75331818181</v>
      </c>
      <c r="CZ17" s="34">
        <f t="shared" si="42"/>
        <v>2111.6980895438583</v>
      </c>
      <c r="DA17" s="34">
        <f t="shared" si="43"/>
        <v>239857.67406936339</v>
      </c>
      <c r="DB17" s="35">
        <f t="shared" si="44"/>
        <v>2506.7032622096858</v>
      </c>
      <c r="DC17" s="34">
        <v>1.78536017746536</v>
      </c>
      <c r="DD17" s="34"/>
      <c r="DE17" s="34"/>
      <c r="DF17" s="34">
        <f t="shared" si="90"/>
        <v>1.7209025324429319</v>
      </c>
      <c r="DG17" s="34">
        <f t="shared" si="91"/>
        <v>1.8490279991267674E-2</v>
      </c>
      <c r="DH17" s="36">
        <v>155176.098</v>
      </c>
      <c r="DI17" s="36">
        <v>0.85995899374189</v>
      </c>
      <c r="DJ17" s="36">
        <f t="shared" si="45"/>
        <v>1334.4508108887292</v>
      </c>
      <c r="DK17" s="36">
        <f t="shared" si="46"/>
        <v>155156.6899090909</v>
      </c>
      <c r="DL17" s="36">
        <f t="shared" si="47"/>
        <v>1334.6389769042041</v>
      </c>
      <c r="DM17" s="36">
        <f t="shared" si="48"/>
        <v>158821.63482161655</v>
      </c>
      <c r="DN17" s="36">
        <f t="shared" si="49"/>
        <v>1603.9939485060574</v>
      </c>
      <c r="DO17" s="36">
        <v>1.8461407626825299</v>
      </c>
      <c r="DP17" s="36"/>
      <c r="DQ17" s="36"/>
      <c r="DR17" s="36">
        <f t="shared" si="92"/>
        <v>1.8730512521271396</v>
      </c>
      <c r="DS17" s="36">
        <f t="shared" si="93"/>
        <v>1.947375203165682E-2</v>
      </c>
      <c r="DT17" s="34">
        <v>1057.239</v>
      </c>
      <c r="DU17" s="34">
        <v>11.1628177498737</v>
      </c>
      <c r="DV17" s="34">
        <f t="shared" si="50"/>
        <v>118.01766275058721</v>
      </c>
      <c r="DW17" s="34">
        <f t="shared" si="51"/>
        <v>313.43350000000009</v>
      </c>
      <c r="DX17" s="34">
        <f t="shared" si="52"/>
        <v>132.45728001029821</v>
      </c>
      <c r="DY17" s="34">
        <f t="shared" si="53"/>
        <v>320.83708995743706</v>
      </c>
      <c r="DZ17" s="35">
        <f t="shared" si="54"/>
        <v>135.59667380832812</v>
      </c>
      <c r="EA17" s="34" t="s">
        <v>37</v>
      </c>
      <c r="EB17" s="34"/>
      <c r="EC17" s="34"/>
      <c r="ED17" s="34">
        <f t="shared" si="94"/>
        <v>5.7206527700848202E-3</v>
      </c>
      <c r="EE17" s="34">
        <f t="shared" si="95"/>
        <v>2.4177759259084372E-3</v>
      </c>
      <c r="EF17" s="36">
        <v>692637.54700000002</v>
      </c>
      <c r="EG17" s="36">
        <v>0.455456437953423</v>
      </c>
      <c r="EH17" s="36">
        <f t="shared" si="55"/>
        <v>3154.6622994941663</v>
      </c>
      <c r="EI17" s="36">
        <f t="shared" si="56"/>
        <v>692615.36295454542</v>
      </c>
      <c r="EJ17" s="36">
        <f t="shared" si="57"/>
        <v>3154.7259804826672</v>
      </c>
      <c r="EK17" s="36">
        <f t="shared" si="58"/>
        <v>708975.58017936931</v>
      </c>
      <c r="EL17" s="36">
        <f t="shared" si="59"/>
        <v>4950.1837042030666</v>
      </c>
      <c r="EM17" s="36">
        <v>7.0153427131642001</v>
      </c>
      <c r="EN17" s="36"/>
      <c r="EO17" s="36"/>
      <c r="EP17" s="36">
        <f t="shared" si="96"/>
        <v>6.9845682046319357</v>
      </c>
      <c r="EQ17" s="36">
        <f t="shared" si="97"/>
        <v>5.1173754711472758E-2</v>
      </c>
      <c r="ER17" s="34">
        <v>934482.93799999997</v>
      </c>
      <c r="ES17" s="34">
        <v>0.44880797840322101</v>
      </c>
      <c r="ET17" s="34">
        <f t="shared" si="60"/>
        <v>97.805989896593886</v>
      </c>
      <c r="EU17" s="36">
        <v>774473.17099999997</v>
      </c>
      <c r="EV17" s="36">
        <v>1.14191592346948</v>
      </c>
      <c r="EW17" s="37">
        <f t="shared" si="61"/>
        <v>97.695988180063736</v>
      </c>
      <c r="EX17" s="34">
        <v>231181.67499999999</v>
      </c>
      <c r="EY17" s="34">
        <v>0.81372868138377596</v>
      </c>
      <c r="EZ17" s="34">
        <f t="shared" si="62"/>
        <v>97.105972322242934</v>
      </c>
      <c r="FA17" s="36">
        <v>43864.059000000001</v>
      </c>
      <c r="FB17" s="36">
        <v>1.5886747438487101</v>
      </c>
      <c r="FC17" s="37">
        <f t="shared" si="63"/>
        <v>94.138877664521118</v>
      </c>
      <c r="FD17" s="34">
        <v>383240.83899999998</v>
      </c>
      <c r="FE17" s="34">
        <v>0.98780757115605899</v>
      </c>
      <c r="FF17" s="34">
        <f t="shared" si="64"/>
        <v>97.00398885380946</v>
      </c>
      <c r="FG17" s="36">
        <v>74478.585999999996</v>
      </c>
      <c r="FH17" s="36">
        <v>1.74215182961673</v>
      </c>
      <c r="FI17" s="37">
        <f t="shared" si="65"/>
        <v>95.422079807274471</v>
      </c>
      <c r="FK17" s="38">
        <f t="shared" si="73"/>
        <v>97.305317024215427</v>
      </c>
      <c r="FL17" s="39">
        <f t="shared" si="66"/>
        <v>0.43658349809653008</v>
      </c>
      <c r="FM17" s="40">
        <f t="shared" si="67"/>
        <v>95.752315217286437</v>
      </c>
      <c r="FN17" s="41">
        <f t="shared" si="68"/>
        <v>1.8014023355334305</v>
      </c>
      <c r="FO17" s="42">
        <v>99.603758856137347</v>
      </c>
      <c r="FP17" s="41">
        <v>0.27948695108348121</v>
      </c>
      <c r="FQ17" s="43"/>
      <c r="FR17" s="44">
        <f t="shared" si="69"/>
        <v>1.0236209274293813</v>
      </c>
      <c r="FS17" s="45">
        <f t="shared" si="70"/>
        <v>5.4169173873683876E-3</v>
      </c>
      <c r="FT17" s="46">
        <f t="shared" si="71"/>
        <v>1.0402229818684907</v>
      </c>
      <c r="FU17" s="47">
        <f t="shared" si="72"/>
        <v>1.9786344098420592E-2</v>
      </c>
    </row>
    <row r="18" spans="1:177" x14ac:dyDescent="0.25">
      <c r="A18" s="4" t="s">
        <v>31</v>
      </c>
      <c r="B18" s="33" t="s">
        <v>148</v>
      </c>
      <c r="C18" s="4" t="s">
        <v>63</v>
      </c>
      <c r="D18" s="34">
        <v>3237.9749999999999</v>
      </c>
      <c r="E18" s="34">
        <v>8.14039487660364</v>
      </c>
      <c r="F18" s="34">
        <f t="shared" si="0"/>
        <v>263.58395100570669</v>
      </c>
      <c r="G18" s="34">
        <f t="shared" si="1"/>
        <v>-1338.7930000000001</v>
      </c>
      <c r="H18" s="34">
        <f t="shared" si="2"/>
        <v>405.25694642207003</v>
      </c>
      <c r="I18" s="34">
        <f t="shared" si="3"/>
        <v>-1379.1823749497166</v>
      </c>
      <c r="J18" s="35">
        <f t="shared" si="4"/>
        <v>-417.56174426339021</v>
      </c>
      <c r="K18" s="34" t="s">
        <v>37</v>
      </c>
      <c r="L18" s="34"/>
      <c r="M18" s="34"/>
      <c r="N18" s="34">
        <f t="shared" si="74"/>
        <v>-5.7410913497469789</v>
      </c>
      <c r="O18" s="34">
        <f t="shared" si="75"/>
        <v>-1.738232775802564</v>
      </c>
      <c r="P18" s="36">
        <v>46675.250999999997</v>
      </c>
      <c r="Q18" s="36">
        <v>1.84485274253423</v>
      </c>
      <c r="R18" s="36">
        <f t="shared" si="5"/>
        <v>861.08964815823549</v>
      </c>
      <c r="S18" s="36">
        <f t="shared" si="6"/>
        <v>-22310.889000000003</v>
      </c>
      <c r="T18" s="36">
        <f t="shared" si="7"/>
        <v>1202.9000447938499</v>
      </c>
      <c r="U18" s="36">
        <f t="shared" si="8"/>
        <v>-22983.975026953016</v>
      </c>
      <c r="V18" s="36">
        <f t="shared" si="9"/>
        <v>-1246.5418350867728</v>
      </c>
      <c r="W18" s="36" t="s">
        <v>37</v>
      </c>
      <c r="X18" s="36"/>
      <c r="Y18" s="36"/>
      <c r="Z18" s="36">
        <f t="shared" si="76"/>
        <v>-7.2596257191892031</v>
      </c>
      <c r="AA18" s="36">
        <f t="shared" si="77"/>
        <v>-0.39413636584230138</v>
      </c>
      <c r="AB18" s="34">
        <v>5285123.2649999997</v>
      </c>
      <c r="AC18" s="34">
        <v>0.56558303581633296</v>
      </c>
      <c r="AD18" s="34">
        <f t="shared" si="10"/>
        <v>29891.760608822293</v>
      </c>
      <c r="AE18" s="34">
        <f t="shared" si="11"/>
        <v>109174.70099999942</v>
      </c>
      <c r="AF18" s="34">
        <f t="shared" si="12"/>
        <v>38402.801215554449</v>
      </c>
      <c r="AG18" s="34">
        <f t="shared" si="13"/>
        <v>112468.33783087034</v>
      </c>
      <c r="AH18" s="35">
        <f t="shared" si="14"/>
        <v>39566.886322621503</v>
      </c>
      <c r="AI18" s="34">
        <v>1.30243532139547</v>
      </c>
      <c r="AJ18" s="34"/>
      <c r="AK18" s="34"/>
      <c r="AL18" s="34">
        <f t="shared" si="78"/>
        <v>1.353295604833171</v>
      </c>
      <c r="AM18" s="34">
        <f t="shared" si="79"/>
        <v>0.47610736092201594</v>
      </c>
      <c r="AN18" s="36">
        <v>240896.82</v>
      </c>
      <c r="AO18" s="36">
        <v>0.96166571478198304</v>
      </c>
      <c r="AP18" s="36">
        <f t="shared" si="15"/>
        <v>2316.6221259400672</v>
      </c>
      <c r="AQ18" s="36">
        <f t="shared" si="16"/>
        <v>92573.527000000002</v>
      </c>
      <c r="AR18" s="36">
        <f t="shared" si="17"/>
        <v>3021.4634103929743</v>
      </c>
      <c r="AS18" s="36">
        <f t="shared" si="18"/>
        <v>96590.881699326565</v>
      </c>
      <c r="AT18" s="36">
        <f t="shared" si="19"/>
        <v>3680.9009572003761</v>
      </c>
      <c r="AU18" s="36">
        <v>1.9765219334793001</v>
      </c>
      <c r="AV18" s="36"/>
      <c r="AW18" s="36"/>
      <c r="AX18" s="37">
        <f t="shared" si="80"/>
        <v>2.0921608408275549</v>
      </c>
      <c r="AY18" s="37">
        <f t="shared" si="81"/>
        <v>7.9894489432215374E-2</v>
      </c>
      <c r="AZ18" s="34">
        <v>91574.15</v>
      </c>
      <c r="BA18" s="34">
        <v>1.1973760512976599</v>
      </c>
      <c r="BB18" s="34">
        <f t="shared" si="20"/>
        <v>1096.486941279396</v>
      </c>
      <c r="BC18" s="34">
        <f t="shared" si="21"/>
        <v>84830.159045454537</v>
      </c>
      <c r="BD18" s="34">
        <f t="shared" si="22"/>
        <v>1132.0528360801511</v>
      </c>
      <c r="BE18" s="34">
        <f t="shared" si="23"/>
        <v>88511.479711630265</v>
      </c>
      <c r="BF18" s="34">
        <f t="shared" si="24"/>
        <v>2103.9793413583038</v>
      </c>
      <c r="BG18" s="34">
        <v>1.7656696681224</v>
      </c>
      <c r="BH18" s="34"/>
      <c r="BI18" s="34"/>
      <c r="BJ18" s="34">
        <f t="shared" si="82"/>
        <v>4.3419906652749702</v>
      </c>
      <c r="BK18" s="34">
        <f t="shared" si="83"/>
        <v>0.10376382256830388</v>
      </c>
      <c r="BL18" s="36">
        <v>38109.582999999999</v>
      </c>
      <c r="BM18" s="36">
        <v>1.5595016555789101</v>
      </c>
      <c r="BN18" s="36">
        <f t="shared" si="25"/>
        <v>594.31957781921881</v>
      </c>
      <c r="BO18" s="36">
        <f t="shared" si="26"/>
        <v>37807.578068181814</v>
      </c>
      <c r="BP18" s="36">
        <f t="shared" si="27"/>
        <v>596.49322775486485</v>
      </c>
      <c r="BQ18" s="36">
        <f t="shared" si="28"/>
        <v>38948.175939948749</v>
      </c>
      <c r="BR18" s="36">
        <f t="shared" si="29"/>
        <v>655.80153926887215</v>
      </c>
      <c r="BS18" s="36">
        <v>0.34786053241368903</v>
      </c>
      <c r="BT18" s="36"/>
      <c r="BU18" s="36"/>
      <c r="BV18" s="36">
        <f t="shared" si="84"/>
        <v>0.350360505369886</v>
      </c>
      <c r="BW18" s="36">
        <f t="shared" si="85"/>
        <v>5.9628674683581684E-3</v>
      </c>
      <c r="BX18" s="34">
        <v>12343.245000000001</v>
      </c>
      <c r="BY18" s="34">
        <v>3.77084974076379</v>
      </c>
      <c r="BZ18" s="34">
        <f t="shared" si="30"/>
        <v>465.44522208433955</v>
      </c>
      <c r="CA18" s="34">
        <f t="shared" si="31"/>
        <v>11308.858250000001</v>
      </c>
      <c r="CB18" s="34">
        <f t="shared" si="32"/>
        <v>472.14205266898102</v>
      </c>
      <c r="CC18" s="34">
        <f t="shared" si="33"/>
        <v>11650.029526001927</v>
      </c>
      <c r="CD18" s="35">
        <f t="shared" si="34"/>
        <v>491.18894610156843</v>
      </c>
      <c r="CE18" s="34">
        <v>0.41643455728749901</v>
      </c>
      <c r="CF18" s="34"/>
      <c r="CG18" s="34"/>
      <c r="CH18" s="34">
        <f t="shared" si="86"/>
        <v>0.44350652984627403</v>
      </c>
      <c r="CI18" s="34">
        <f t="shared" si="87"/>
        <v>1.8731600590133686E-2</v>
      </c>
      <c r="CJ18" s="36">
        <v>5969.84</v>
      </c>
      <c r="CK18" s="36">
        <v>5.3232134889872196</v>
      </c>
      <c r="CL18" s="36">
        <f t="shared" si="35"/>
        <v>317.78732815095464</v>
      </c>
      <c r="CM18" s="36">
        <f t="shared" si="36"/>
        <v>5116.8614545454548</v>
      </c>
      <c r="CN18" s="36">
        <f t="shared" si="37"/>
        <v>323.21642125775986</v>
      </c>
      <c r="CO18" s="36">
        <f t="shared" si="38"/>
        <v>5271.2294829511811</v>
      </c>
      <c r="CP18" s="36">
        <f t="shared" si="39"/>
        <v>334.40772965469574</v>
      </c>
      <c r="CQ18" s="36">
        <v>1.57614765923564E-2</v>
      </c>
      <c r="CR18" s="36"/>
      <c r="CS18" s="36"/>
      <c r="CT18" s="36">
        <f t="shared" si="88"/>
        <v>4.2395720261160917E-2</v>
      </c>
      <c r="CU18" s="36">
        <f t="shared" si="89"/>
        <v>2.6912387628655831E-3</v>
      </c>
      <c r="CV18" s="34">
        <v>38406.559000000001</v>
      </c>
      <c r="CW18" s="34">
        <v>2.8930504518636799</v>
      </c>
      <c r="CX18" s="34">
        <f t="shared" si="40"/>
        <v>1111.121128694791</v>
      </c>
      <c r="CY18" s="34">
        <f t="shared" si="41"/>
        <v>38308.742318181816</v>
      </c>
      <c r="CZ18" s="34">
        <f t="shared" si="42"/>
        <v>1111.3941064336275</v>
      </c>
      <c r="DA18" s="34">
        <f t="shared" si="43"/>
        <v>39464.459562999436</v>
      </c>
      <c r="DB18" s="35">
        <f t="shared" si="44"/>
        <v>1168.2162270658839</v>
      </c>
      <c r="DC18" s="34">
        <v>0.29094284396492198</v>
      </c>
      <c r="DD18" s="34"/>
      <c r="DE18" s="34"/>
      <c r="DF18" s="34">
        <f t="shared" si="90"/>
        <v>0.28314494696474674</v>
      </c>
      <c r="DG18" s="34">
        <f t="shared" si="91"/>
        <v>8.4113021288288979E-3</v>
      </c>
      <c r="DH18" s="36">
        <v>31603.048999999999</v>
      </c>
      <c r="DI18" s="36">
        <v>3.0869122550869901</v>
      </c>
      <c r="DJ18" s="36">
        <f t="shared" si="45"/>
        <v>975.55839256214642</v>
      </c>
      <c r="DK18" s="36">
        <f t="shared" si="46"/>
        <v>31583.640909090907</v>
      </c>
      <c r="DL18" s="36">
        <f t="shared" si="47"/>
        <v>975.81576605871305</v>
      </c>
      <c r="DM18" s="36">
        <f t="shared" si="48"/>
        <v>32536.471940441144</v>
      </c>
      <c r="DN18" s="36">
        <f t="shared" si="49"/>
        <v>1023.3084306785829</v>
      </c>
      <c r="DO18" s="36">
        <v>0.375888816085374</v>
      </c>
      <c r="DP18" s="36"/>
      <c r="DQ18" s="36"/>
      <c r="DR18" s="36">
        <f t="shared" si="92"/>
        <v>0.38371648532828351</v>
      </c>
      <c r="DS18" s="36">
        <f t="shared" si="93"/>
        <v>1.2105447748349341E-2</v>
      </c>
      <c r="DT18" s="34">
        <v>1015.193</v>
      </c>
      <c r="DU18" s="34">
        <v>14.8131492137501</v>
      </c>
      <c r="DV18" s="34">
        <f t="shared" si="50"/>
        <v>150.38205389754603</v>
      </c>
      <c r="DW18" s="34">
        <f t="shared" si="51"/>
        <v>271.38750000000005</v>
      </c>
      <c r="DX18" s="34">
        <f t="shared" si="52"/>
        <v>161.96149061137851</v>
      </c>
      <c r="DY18" s="34">
        <f t="shared" si="53"/>
        <v>279.57485345506456</v>
      </c>
      <c r="DZ18" s="35">
        <f t="shared" si="54"/>
        <v>166.85572873686269</v>
      </c>
      <c r="EA18" s="34" t="s">
        <v>37</v>
      </c>
      <c r="EB18" s="34"/>
      <c r="EC18" s="34"/>
      <c r="ED18" s="34">
        <f t="shared" si="94"/>
        <v>4.9849307013598273E-3</v>
      </c>
      <c r="EE18" s="34">
        <f t="shared" si="95"/>
        <v>2.9751245170857366E-3</v>
      </c>
      <c r="EF18" s="36">
        <v>499012.69199999998</v>
      </c>
      <c r="EG18" s="36">
        <v>0.57878139965275999</v>
      </c>
      <c r="EH18" s="36">
        <f t="shared" si="55"/>
        <v>2888.1926432025161</v>
      </c>
      <c r="EI18" s="36">
        <f t="shared" si="56"/>
        <v>498990.50795454544</v>
      </c>
      <c r="EJ18" s="36">
        <f t="shared" si="57"/>
        <v>2888.2621993738103</v>
      </c>
      <c r="EK18" s="36">
        <f t="shared" si="58"/>
        <v>514044.30247104325</v>
      </c>
      <c r="EL18" s="36">
        <f t="shared" si="59"/>
        <v>4241.9885239801533</v>
      </c>
      <c r="EM18" s="36">
        <v>5.0541442539565899</v>
      </c>
      <c r="EN18" s="36"/>
      <c r="EO18" s="36"/>
      <c r="EP18" s="36">
        <f t="shared" si="96"/>
        <v>5.0641765262254772</v>
      </c>
      <c r="EQ18" s="36">
        <f t="shared" si="97"/>
        <v>4.3276729949493872E-2</v>
      </c>
      <c r="ER18" s="34">
        <v>944171.44400000002</v>
      </c>
      <c r="ES18" s="34">
        <v>0.71384807692618002</v>
      </c>
      <c r="ET18" s="34">
        <f t="shared" si="60"/>
        <v>98.82002009598645</v>
      </c>
      <c r="EU18" s="36">
        <v>785982.451</v>
      </c>
      <c r="EV18" s="36">
        <v>0.85927425231880195</v>
      </c>
      <c r="EW18" s="37">
        <f t="shared" si="61"/>
        <v>99.147827346279399</v>
      </c>
      <c r="EX18" s="34">
        <v>232866.74400000001</v>
      </c>
      <c r="EY18" s="34">
        <v>0.98436621963372395</v>
      </c>
      <c r="EZ18" s="34">
        <f t="shared" si="62"/>
        <v>97.813771777693162</v>
      </c>
      <c r="FA18" s="36">
        <v>44513.87</v>
      </c>
      <c r="FB18" s="36">
        <v>2.04479282665495</v>
      </c>
      <c r="FC18" s="37">
        <f t="shared" si="63"/>
        <v>95.533469948697558</v>
      </c>
      <c r="FD18" s="34">
        <v>387844.71299999999</v>
      </c>
      <c r="FE18" s="34">
        <v>0.85703470015427197</v>
      </c>
      <c r="FF18" s="34">
        <f t="shared" si="64"/>
        <v>98.16929822779386</v>
      </c>
      <c r="FG18" s="36">
        <v>75229.668000000005</v>
      </c>
      <c r="FH18" s="36">
        <v>1.2393049694004701</v>
      </c>
      <c r="FI18" s="37">
        <f t="shared" si="65"/>
        <v>96.384367229672748</v>
      </c>
      <c r="FK18" s="38">
        <f t="shared" si="73"/>
        <v>98.267696700491157</v>
      </c>
      <c r="FL18" s="39">
        <f t="shared" si="66"/>
        <v>0.51028973543359479</v>
      </c>
      <c r="FM18" s="40">
        <f t="shared" si="67"/>
        <v>97.021888174883244</v>
      </c>
      <c r="FN18" s="41">
        <f t="shared" si="68"/>
        <v>1.8896347705443504</v>
      </c>
      <c r="FO18" s="42">
        <v>101.23228558576405</v>
      </c>
      <c r="FP18" s="41">
        <v>0.27961822208307435</v>
      </c>
      <c r="FQ18" s="43"/>
      <c r="FR18" s="44">
        <f t="shared" si="69"/>
        <v>1.0301684987520225</v>
      </c>
      <c r="FS18" s="45">
        <f t="shared" si="70"/>
        <v>6.0592098541704248E-3</v>
      </c>
      <c r="FT18" s="46">
        <f t="shared" si="71"/>
        <v>1.0433963664291042</v>
      </c>
      <c r="FU18" s="47">
        <f t="shared" si="72"/>
        <v>2.0524926351744268E-2</v>
      </c>
    </row>
    <row r="19" spans="1:177" x14ac:dyDescent="0.25">
      <c r="A19" s="4" t="s">
        <v>31</v>
      </c>
      <c r="B19" s="33" t="s">
        <v>148</v>
      </c>
      <c r="C19" s="4" t="s">
        <v>19</v>
      </c>
      <c r="D19" s="34">
        <v>2071.4659999999999</v>
      </c>
      <c r="E19" s="34">
        <v>10.720476560373699</v>
      </c>
      <c r="F19" s="34">
        <f t="shared" si="0"/>
        <v>222.07102698611064</v>
      </c>
      <c r="G19" s="34">
        <f t="shared" si="1"/>
        <v>-2505.3020000000001</v>
      </c>
      <c r="H19" s="34">
        <f t="shared" si="2"/>
        <v>379.5684844955224</v>
      </c>
      <c r="I19" s="34">
        <f t="shared" si="3"/>
        <v>-2583.9911801079429</v>
      </c>
      <c r="J19" s="35">
        <f t="shared" si="4"/>
        <v>-391.83464108003921</v>
      </c>
      <c r="K19" s="34" t="s">
        <v>37</v>
      </c>
      <c r="L19" s="34"/>
      <c r="M19" s="34"/>
      <c r="N19" s="34">
        <f t="shared" si="74"/>
        <v>-10.756321775414991</v>
      </c>
      <c r="O19" s="34">
        <f t="shared" si="75"/>
        <v>-1.6312978916777581</v>
      </c>
      <c r="P19" s="36">
        <v>30207.329000000002</v>
      </c>
      <c r="Q19" s="36">
        <v>1.7800342976169401</v>
      </c>
      <c r="R19" s="36">
        <f t="shared" si="5"/>
        <v>537.70081659398829</v>
      </c>
      <c r="S19" s="36">
        <f t="shared" si="6"/>
        <v>-38778.811000000002</v>
      </c>
      <c r="T19" s="36">
        <f t="shared" si="7"/>
        <v>997.3040177225871</v>
      </c>
      <c r="U19" s="36">
        <f t="shared" si="8"/>
        <v>-39996.816990156425</v>
      </c>
      <c r="V19" s="36">
        <f t="shared" si="9"/>
        <v>-1059.5694491906816</v>
      </c>
      <c r="W19" s="36" t="s">
        <v>37</v>
      </c>
      <c r="X19" s="36"/>
      <c r="Y19" s="36"/>
      <c r="Z19" s="36">
        <f t="shared" si="76"/>
        <v>-12.633233414452439</v>
      </c>
      <c r="AA19" s="36">
        <f t="shared" si="77"/>
        <v>-0.3361249552890363</v>
      </c>
      <c r="AB19" s="34">
        <v>5060718.5259999996</v>
      </c>
      <c r="AC19" s="34">
        <v>0.54735636904476004</v>
      </c>
      <c r="AD19" s="34">
        <f t="shared" si="10"/>
        <v>27700.165171489098</v>
      </c>
      <c r="AE19" s="34">
        <f t="shared" si="11"/>
        <v>-115230.03800000064</v>
      </c>
      <c r="AF19" s="34">
        <f t="shared" si="12"/>
        <v>36722.703324156682</v>
      </c>
      <c r="AG19" s="34">
        <f t="shared" si="13"/>
        <v>-118849.30514385281</v>
      </c>
      <c r="AH19" s="35">
        <f t="shared" si="14"/>
        <v>-37883.659172514715</v>
      </c>
      <c r="AI19" s="34" t="s">
        <v>37</v>
      </c>
      <c r="AJ19" s="34"/>
      <c r="AK19" s="34"/>
      <c r="AL19" s="34">
        <f t="shared" si="78"/>
        <v>-1.430075747456325</v>
      </c>
      <c r="AM19" s="34">
        <f t="shared" si="79"/>
        <v>-0.45585556326092286</v>
      </c>
      <c r="AN19" s="36">
        <v>90345.273000000001</v>
      </c>
      <c r="AO19" s="36">
        <v>1.2032367602874201</v>
      </c>
      <c r="AP19" s="36">
        <f t="shared" si="15"/>
        <v>1087.0675359180252</v>
      </c>
      <c r="AQ19" s="36">
        <f t="shared" si="16"/>
        <v>-57978.020000000004</v>
      </c>
      <c r="AR19" s="36">
        <f t="shared" si="17"/>
        <v>2223.5599595233216</v>
      </c>
      <c r="AS19" s="36">
        <f t="shared" si="18"/>
        <v>-60444.846432798571</v>
      </c>
      <c r="AT19" s="36">
        <f t="shared" si="19"/>
        <v>-2624.0846209691654</v>
      </c>
      <c r="AU19" s="36" t="s">
        <v>37</v>
      </c>
      <c r="AV19" s="36"/>
      <c r="AW19" s="36"/>
      <c r="AX19" s="37">
        <f t="shared" si="80"/>
        <v>-1.3092368400796779</v>
      </c>
      <c r="AY19" s="37">
        <f t="shared" si="81"/>
        <v>-5.6928991759146563E-2</v>
      </c>
      <c r="AZ19" s="34">
        <v>34408.123</v>
      </c>
      <c r="BA19" s="34">
        <v>1.8882893968982</v>
      </c>
      <c r="BB19" s="34">
        <f t="shared" si="20"/>
        <v>649.72493828069082</v>
      </c>
      <c r="BC19" s="34">
        <f t="shared" si="21"/>
        <v>27664.132045454546</v>
      </c>
      <c r="BD19" s="34">
        <f t="shared" si="22"/>
        <v>708.09780871339751</v>
      </c>
      <c r="BE19" s="34">
        <f t="shared" si="23"/>
        <v>28841.174865650151</v>
      </c>
      <c r="BF19" s="34">
        <f t="shared" si="24"/>
        <v>942.97268291055889</v>
      </c>
      <c r="BG19" s="34" t="s">
        <v>37</v>
      </c>
      <c r="BH19" s="34"/>
      <c r="BI19" s="34"/>
      <c r="BJ19" s="34">
        <f t="shared" si="82"/>
        <v>1.414823392967876</v>
      </c>
      <c r="BK19" s="34">
        <f t="shared" si="83"/>
        <v>4.6389025023195481E-2</v>
      </c>
      <c r="BL19" s="36">
        <v>10503.02</v>
      </c>
      <c r="BM19" s="36">
        <v>3.5722197675064198</v>
      </c>
      <c r="BN19" s="36">
        <f t="shared" si="25"/>
        <v>375.19095662515275</v>
      </c>
      <c r="BO19" s="36">
        <f t="shared" si="26"/>
        <v>10201.01506818182</v>
      </c>
      <c r="BP19" s="36">
        <f t="shared" si="27"/>
        <v>378.62470087343723</v>
      </c>
      <c r="BQ19" s="36">
        <f t="shared" si="28"/>
        <v>10521.419359554275</v>
      </c>
      <c r="BR19" s="36">
        <f t="shared" si="29"/>
        <v>396.20005532256334</v>
      </c>
      <c r="BS19" s="36">
        <v>9.2441747073416999E-2</v>
      </c>
      <c r="BT19" s="36"/>
      <c r="BU19" s="36"/>
      <c r="BV19" s="36">
        <f t="shared" si="84"/>
        <v>9.4646019102551812E-2</v>
      </c>
      <c r="BW19" s="36">
        <f t="shared" si="85"/>
        <v>3.5717512754076361E-3</v>
      </c>
      <c r="BX19" s="34">
        <v>5835.5630000000001</v>
      </c>
      <c r="BY19" s="34">
        <v>4.2924907276866904</v>
      </c>
      <c r="BZ19" s="34">
        <f t="shared" si="30"/>
        <v>250.49100068331526</v>
      </c>
      <c r="CA19" s="34">
        <f t="shared" si="31"/>
        <v>4801.1762499999995</v>
      </c>
      <c r="CB19" s="34">
        <f t="shared" si="32"/>
        <v>262.72534053773222</v>
      </c>
      <c r="CC19" s="34">
        <f t="shared" si="33"/>
        <v>4951.9766815113408</v>
      </c>
      <c r="CD19" s="35">
        <f t="shared" si="34"/>
        <v>272.79864482372903</v>
      </c>
      <c r="CE19" s="34">
        <v>0.157275623708796</v>
      </c>
      <c r="CF19" s="34"/>
      <c r="CG19" s="34"/>
      <c r="CH19" s="34">
        <f t="shared" si="86"/>
        <v>0.18851746160771055</v>
      </c>
      <c r="CI19" s="34">
        <f t="shared" si="87"/>
        <v>1.0395772668717381E-2</v>
      </c>
      <c r="CJ19" s="36">
        <v>8737.1350000000002</v>
      </c>
      <c r="CK19" s="36">
        <v>5.9222501885523702</v>
      </c>
      <c r="CL19" s="36">
        <f t="shared" si="35"/>
        <v>517.4349940115751</v>
      </c>
      <c r="CM19" s="36">
        <f t="shared" si="36"/>
        <v>7884.1564545454548</v>
      </c>
      <c r="CN19" s="36">
        <f t="shared" si="37"/>
        <v>520.78694498336836</v>
      </c>
      <c r="CO19" s="36">
        <f t="shared" si="38"/>
        <v>8131.7903953840951</v>
      </c>
      <c r="CP19" s="36">
        <f t="shared" si="39"/>
        <v>539.62468124506916</v>
      </c>
      <c r="CQ19" s="36">
        <v>3.8818162416241503E-2</v>
      </c>
      <c r="CR19" s="36"/>
      <c r="CS19" s="36"/>
      <c r="CT19" s="36">
        <f t="shared" si="88"/>
        <v>6.5402789224058538E-2</v>
      </c>
      <c r="CU19" s="36">
        <f t="shared" si="89"/>
        <v>4.3425503516741079E-3</v>
      </c>
      <c r="CV19" s="34">
        <v>10514.226000000001</v>
      </c>
      <c r="CW19" s="34">
        <v>2.25745246896469</v>
      </c>
      <c r="CX19" s="34">
        <f t="shared" si="40"/>
        <v>237.35365442952738</v>
      </c>
      <c r="CY19" s="34">
        <f t="shared" si="41"/>
        <v>10416.409318181819</v>
      </c>
      <c r="CZ19" s="34">
        <f t="shared" si="42"/>
        <v>238.62827672861113</v>
      </c>
      <c r="DA19" s="34">
        <f t="shared" si="43"/>
        <v>10743.578940413574</v>
      </c>
      <c r="DB19" s="35">
        <f t="shared" si="44"/>
        <v>255.4183101696326</v>
      </c>
      <c r="DC19" s="34">
        <v>7.8290770297768805E-2</v>
      </c>
      <c r="DD19" s="34"/>
      <c r="DE19" s="34"/>
      <c r="DF19" s="34">
        <f t="shared" si="90"/>
        <v>7.7081762248355737E-2</v>
      </c>
      <c r="DG19" s="34">
        <f t="shared" si="91"/>
        <v>1.8426102067558773E-3</v>
      </c>
      <c r="DH19" s="36">
        <v>8050.1679999999997</v>
      </c>
      <c r="DI19" s="36">
        <v>2.9636928317734998</v>
      </c>
      <c r="DJ19" s="36">
        <f t="shared" si="45"/>
        <v>238.5822519617241</v>
      </c>
      <c r="DK19" s="36">
        <f t="shared" si="46"/>
        <v>8030.7599090909089</v>
      </c>
      <c r="DL19" s="36">
        <f t="shared" si="47"/>
        <v>239.63247472210782</v>
      </c>
      <c r="DM19" s="36">
        <f t="shared" si="48"/>
        <v>8282.9985265869636</v>
      </c>
      <c r="DN19" s="36">
        <f t="shared" si="49"/>
        <v>252.70256850594191</v>
      </c>
      <c r="DO19" s="36">
        <v>9.5660486215313104E-2</v>
      </c>
      <c r="DP19" s="36"/>
      <c r="DQ19" s="36"/>
      <c r="DR19" s="36">
        <f t="shared" si="92"/>
        <v>9.7684933032054097E-2</v>
      </c>
      <c r="DS19" s="36">
        <f t="shared" si="93"/>
        <v>2.9899739631530108E-3</v>
      </c>
      <c r="DT19" s="34">
        <v>1259.4880000000001</v>
      </c>
      <c r="DU19" s="34">
        <v>11.1973649597718</v>
      </c>
      <c r="DV19" s="34">
        <f t="shared" si="50"/>
        <v>141.02946798453064</v>
      </c>
      <c r="DW19" s="34">
        <f t="shared" si="51"/>
        <v>515.68250000000012</v>
      </c>
      <c r="DX19" s="34">
        <f t="shared" si="52"/>
        <v>153.31690430808652</v>
      </c>
      <c r="DY19" s="34">
        <f t="shared" si="53"/>
        <v>531.87960243356463</v>
      </c>
      <c r="DZ19" s="35">
        <f t="shared" si="54"/>
        <v>158.16856695273688</v>
      </c>
      <c r="EA19" s="34" t="s">
        <v>37</v>
      </c>
      <c r="EB19" s="34"/>
      <c r="EC19" s="34"/>
      <c r="ED19" s="34">
        <f t="shared" si="94"/>
        <v>9.4836246065466909E-3</v>
      </c>
      <c r="EE19" s="34">
        <f t="shared" si="95"/>
        <v>2.8202869914683792E-3</v>
      </c>
      <c r="EF19" s="36">
        <v>245428.476</v>
      </c>
      <c r="EG19" s="36">
        <v>1.01877512690732</v>
      </c>
      <c r="EH19" s="36">
        <f t="shared" si="55"/>
        <v>2500.3642678357014</v>
      </c>
      <c r="EI19" s="36">
        <f t="shared" si="56"/>
        <v>245406.29195454545</v>
      </c>
      <c r="EJ19" s="36">
        <f t="shared" si="57"/>
        <v>2500.4446124543665</v>
      </c>
      <c r="EK19" s="36">
        <f t="shared" si="58"/>
        <v>253114.27283159483</v>
      </c>
      <c r="EL19" s="36">
        <f t="shared" si="59"/>
        <v>3039.5223725299038</v>
      </c>
      <c r="EM19" s="36">
        <v>2.4856260040729801</v>
      </c>
      <c r="EN19" s="36"/>
      <c r="EO19" s="36"/>
      <c r="EP19" s="36">
        <f t="shared" si="96"/>
        <v>2.4935892738517409</v>
      </c>
      <c r="EQ19" s="36">
        <f t="shared" si="97"/>
        <v>3.0451798252500002E-2</v>
      </c>
      <c r="ER19" s="34">
        <v>927010.11600000004</v>
      </c>
      <c r="ES19" s="34">
        <v>0.58166082690723997</v>
      </c>
      <c r="ET19" s="34">
        <f t="shared" si="60"/>
        <v>97.023860311012257</v>
      </c>
      <c r="EU19" s="36">
        <v>771268.22</v>
      </c>
      <c r="EV19" s="36">
        <v>0.472501253248715</v>
      </c>
      <c r="EW19" s="37">
        <f t="shared" si="61"/>
        <v>97.291699346391951</v>
      </c>
      <c r="EX19" s="34">
        <v>228829.84599999999</v>
      </c>
      <c r="EY19" s="34">
        <v>0.62731975680919505</v>
      </c>
      <c r="EZ19" s="34">
        <f t="shared" si="62"/>
        <v>96.118105780568953</v>
      </c>
      <c r="FA19" s="36">
        <v>43542.857000000004</v>
      </c>
      <c r="FB19" s="36">
        <v>1.9613017598611999</v>
      </c>
      <c r="FC19" s="37">
        <f t="shared" si="63"/>
        <v>93.449529791274827</v>
      </c>
      <c r="FD19" s="34">
        <v>379408.47200000001</v>
      </c>
      <c r="FE19" s="34">
        <v>0.94360556262080597</v>
      </c>
      <c r="FF19" s="34">
        <f t="shared" si="64"/>
        <v>96.03395944169948</v>
      </c>
      <c r="FG19" s="36">
        <v>74418.539000000004</v>
      </c>
      <c r="FH19" s="36">
        <v>1.43006120249207</v>
      </c>
      <c r="FI19" s="37">
        <f t="shared" si="65"/>
        <v>95.345147497815944</v>
      </c>
      <c r="FK19" s="38">
        <f t="shared" si="73"/>
        <v>96.39197517776023</v>
      </c>
      <c r="FL19" s="39">
        <f t="shared" si="66"/>
        <v>0.54884357316541732</v>
      </c>
      <c r="FM19" s="40">
        <f t="shared" si="67"/>
        <v>95.362125545160907</v>
      </c>
      <c r="FN19" s="41">
        <f t="shared" si="68"/>
        <v>1.9211410445711594</v>
      </c>
      <c r="FO19" s="42">
        <v>99.419556481620248</v>
      </c>
      <c r="FP19" s="41">
        <v>0.28064055774732044</v>
      </c>
      <c r="FQ19" s="43"/>
      <c r="FR19" s="44">
        <f t="shared" si="69"/>
        <v>1.0314090597093455</v>
      </c>
      <c r="FS19" s="45">
        <f t="shared" si="70"/>
        <v>6.5547911240451968E-3</v>
      </c>
      <c r="FT19" s="46">
        <f t="shared" si="71"/>
        <v>1.0425476142993253</v>
      </c>
      <c r="FU19" s="47">
        <f t="shared" si="72"/>
        <v>2.120807281770342E-2</v>
      </c>
    </row>
    <row r="20" spans="1:177" x14ac:dyDescent="0.25">
      <c r="A20" s="4" t="s">
        <v>31</v>
      </c>
      <c r="B20" s="33" t="s">
        <v>148</v>
      </c>
      <c r="C20" s="4" t="s">
        <v>147</v>
      </c>
      <c r="D20" s="34">
        <v>1851.193</v>
      </c>
      <c r="E20" s="34">
        <v>6.8809229087823702</v>
      </c>
      <c r="F20" s="34">
        <f t="shared" si="0"/>
        <v>127.37916322277563</v>
      </c>
      <c r="G20" s="34">
        <f t="shared" si="1"/>
        <v>-2725.5749999999998</v>
      </c>
      <c r="H20" s="34">
        <f t="shared" si="2"/>
        <v>333.13982742820809</v>
      </c>
      <c r="I20" s="34">
        <f t="shared" si="3"/>
        <v>-2768.9566340788497</v>
      </c>
      <c r="J20" s="35">
        <f t="shared" si="4"/>
        <v>-339.15458368701576</v>
      </c>
      <c r="K20" s="34" t="s">
        <v>37</v>
      </c>
      <c r="L20" s="34"/>
      <c r="M20" s="34"/>
      <c r="N20" s="34">
        <f t="shared" si="74"/>
        <v>-11.526273296752485</v>
      </c>
      <c r="O20" s="34">
        <f t="shared" si="75"/>
        <v>-1.412078571077003</v>
      </c>
      <c r="P20" s="36">
        <v>25789.306</v>
      </c>
      <c r="Q20" s="36">
        <v>2.6312643735678001</v>
      </c>
      <c r="R20" s="36">
        <f t="shared" si="5"/>
        <v>678.58482096838316</v>
      </c>
      <c r="S20" s="36">
        <f t="shared" si="6"/>
        <v>-43196.834000000003</v>
      </c>
      <c r="T20" s="36">
        <f t="shared" si="7"/>
        <v>1079.8011367138233</v>
      </c>
      <c r="U20" s="36">
        <f t="shared" si="8"/>
        <v>-43884.376718858526</v>
      </c>
      <c r="V20" s="36">
        <f t="shared" si="9"/>
        <v>-1150.9219215995947</v>
      </c>
      <c r="W20" s="36" t="s">
        <v>37</v>
      </c>
      <c r="X20" s="36"/>
      <c r="Y20" s="36"/>
      <c r="Z20" s="36">
        <f t="shared" si="76"/>
        <v>-13.861142362242111</v>
      </c>
      <c r="AA20" s="36">
        <f t="shared" si="77"/>
        <v>-0.36513651759694393</v>
      </c>
      <c r="AB20" s="34">
        <v>5002031.4950000001</v>
      </c>
      <c r="AC20" s="34">
        <v>0.67808483142859399</v>
      </c>
      <c r="AD20" s="34">
        <f t="shared" si="10"/>
        <v>33918.016830875931</v>
      </c>
      <c r="AE20" s="34">
        <f t="shared" si="11"/>
        <v>-173917.06900000013</v>
      </c>
      <c r="AF20" s="34">
        <f t="shared" si="12"/>
        <v>41613.575364847391</v>
      </c>
      <c r="AG20" s="34">
        <f t="shared" si="13"/>
        <v>-176685.2212788492</v>
      </c>
      <c r="AH20" s="35">
        <f t="shared" si="14"/>
        <v>-42299.155169474601</v>
      </c>
      <c r="AI20" s="34" t="s">
        <v>37</v>
      </c>
      <c r="AJ20" s="34"/>
      <c r="AK20" s="34"/>
      <c r="AL20" s="34">
        <f t="shared" si="78"/>
        <v>-2.1259968628256249</v>
      </c>
      <c r="AM20" s="34">
        <f t="shared" si="79"/>
        <v>-0.50899912280311699</v>
      </c>
      <c r="AN20" s="36">
        <v>51385.531000000003</v>
      </c>
      <c r="AO20" s="36">
        <v>2.3700158075812299</v>
      </c>
      <c r="AP20" s="36">
        <f t="shared" si="15"/>
        <v>1217.8452075095533</v>
      </c>
      <c r="AQ20" s="36">
        <f t="shared" si="16"/>
        <v>-96937.762000000002</v>
      </c>
      <c r="AR20" s="36">
        <f t="shared" si="17"/>
        <v>2290.3384063064686</v>
      </c>
      <c r="AS20" s="36">
        <f t="shared" si="18"/>
        <v>-99065.869714469649</v>
      </c>
      <c r="AT20" s="36">
        <f t="shared" si="19"/>
        <v>-2834.6467535445627</v>
      </c>
      <c r="AU20" s="36" t="s">
        <v>37</v>
      </c>
      <c r="AV20" s="36"/>
      <c r="AW20" s="36"/>
      <c r="AX20" s="37">
        <f t="shared" si="80"/>
        <v>-2.1457691412768507</v>
      </c>
      <c r="AY20" s="37">
        <f t="shared" si="81"/>
        <v>-6.1625197685739604E-2</v>
      </c>
      <c r="AZ20" s="34">
        <v>19822.491000000002</v>
      </c>
      <c r="BA20" s="34">
        <v>3.0717575399041301</v>
      </c>
      <c r="BB20" s="34">
        <f t="shared" si="20"/>
        <v>608.89886188931769</v>
      </c>
      <c r="BC20" s="34">
        <f t="shared" si="21"/>
        <v>13078.500045454548</v>
      </c>
      <c r="BD20" s="34">
        <f t="shared" si="22"/>
        <v>670.83368675922509</v>
      </c>
      <c r="BE20" s="34">
        <f t="shared" si="23"/>
        <v>13365.616812606893</v>
      </c>
      <c r="BF20" s="34">
        <f t="shared" si="24"/>
        <v>718.70172874805678</v>
      </c>
      <c r="BG20" s="34" t="s">
        <v>37</v>
      </c>
      <c r="BH20" s="34"/>
      <c r="BI20" s="34"/>
      <c r="BJ20" s="34">
        <f t="shared" si="82"/>
        <v>0.6556593972335979</v>
      </c>
      <c r="BK20" s="34">
        <f t="shared" si="83"/>
        <v>3.529330679925103E-2</v>
      </c>
      <c r="BL20" s="36">
        <v>3521.3470000000002</v>
      </c>
      <c r="BM20" s="36">
        <v>5.3850213599483796</v>
      </c>
      <c r="BN20" s="36">
        <f t="shared" si="25"/>
        <v>189.62528810790147</v>
      </c>
      <c r="BO20" s="36">
        <f t="shared" si="26"/>
        <v>3219.3420681818184</v>
      </c>
      <c r="BP20" s="36">
        <f t="shared" si="27"/>
        <v>196.33176021267471</v>
      </c>
      <c r="BQ20" s="36">
        <f t="shared" si="28"/>
        <v>3270.5827493505667</v>
      </c>
      <c r="BR20" s="36">
        <f t="shared" si="29"/>
        <v>201.13767747356792</v>
      </c>
      <c r="BS20" s="36">
        <v>2.78465840571816E-2</v>
      </c>
      <c r="BT20" s="36"/>
      <c r="BU20" s="36"/>
      <c r="BV20" s="36">
        <f t="shared" si="84"/>
        <v>2.9420710912964096E-2</v>
      </c>
      <c r="BW20" s="36">
        <f t="shared" si="85"/>
        <v>1.8108140380068763E-3</v>
      </c>
      <c r="BX20" s="34">
        <v>4158.2209999999995</v>
      </c>
      <c r="BY20" s="34">
        <v>6.6429908631916703</v>
      </c>
      <c r="BZ20" s="34">
        <f t="shared" si="30"/>
        <v>276.23024110131729</v>
      </c>
      <c r="CA20" s="34">
        <f t="shared" si="31"/>
        <v>3123.834249999999</v>
      </c>
      <c r="CB20" s="34">
        <f t="shared" si="32"/>
        <v>287.37085662298921</v>
      </c>
      <c r="CC20" s="34">
        <f t="shared" si="33"/>
        <v>3173.5547802941492</v>
      </c>
      <c r="CD20" s="35">
        <f t="shared" si="34"/>
        <v>293.02867004021641</v>
      </c>
      <c r="CE20" s="34">
        <v>9.0477927698639604E-2</v>
      </c>
      <c r="CF20" s="34"/>
      <c r="CG20" s="34"/>
      <c r="CH20" s="34">
        <f t="shared" si="86"/>
        <v>0.12081448074821644</v>
      </c>
      <c r="CI20" s="34">
        <f t="shared" si="87"/>
        <v>1.1159388334967688E-2</v>
      </c>
      <c r="CJ20" s="36">
        <v>11835.44</v>
      </c>
      <c r="CK20" s="36">
        <v>4.0880457258624396</v>
      </c>
      <c r="CL20" s="36">
        <f t="shared" si="35"/>
        <v>483.83819905701353</v>
      </c>
      <c r="CM20" s="36">
        <f t="shared" si="36"/>
        <v>10982.461454545455</v>
      </c>
      <c r="CN20" s="36">
        <f t="shared" si="37"/>
        <v>487.42124687387746</v>
      </c>
      <c r="CO20" s="36">
        <f t="shared" si="38"/>
        <v>11157.263881228326</v>
      </c>
      <c r="CP20" s="36">
        <f t="shared" si="39"/>
        <v>503.03013478921054</v>
      </c>
      <c r="CQ20" s="36">
        <v>6.4632773786396203E-2</v>
      </c>
      <c r="CR20" s="36"/>
      <c r="CS20" s="36"/>
      <c r="CT20" s="36">
        <f t="shared" si="88"/>
        <v>8.9736225660143859E-2</v>
      </c>
      <c r="CU20" s="36">
        <f t="shared" si="89"/>
        <v>4.0507002803208637E-3</v>
      </c>
      <c r="CV20" s="34">
        <v>3518.39</v>
      </c>
      <c r="CW20" s="34">
        <v>5.6240613411824203</v>
      </c>
      <c r="CX20" s="34">
        <f t="shared" si="40"/>
        <v>197.87641182202813</v>
      </c>
      <c r="CY20" s="34">
        <f t="shared" si="41"/>
        <v>3420.5733181818182</v>
      </c>
      <c r="CZ20" s="34">
        <f t="shared" si="42"/>
        <v>199.40353943442423</v>
      </c>
      <c r="DA20" s="34">
        <f t="shared" si="43"/>
        <v>3475.0168979876357</v>
      </c>
      <c r="DB20" s="35">
        <f t="shared" si="44"/>
        <v>204.44509452171008</v>
      </c>
      <c r="DC20" s="34">
        <v>2.49542841588959E-2</v>
      </c>
      <c r="DD20" s="34"/>
      <c r="DE20" s="34"/>
      <c r="DF20" s="34">
        <f t="shared" si="90"/>
        <v>2.4932141125905881E-2</v>
      </c>
      <c r="DG20" s="34">
        <f t="shared" si="91"/>
        <v>1.4681471066619713E-3</v>
      </c>
      <c r="DH20" s="36">
        <v>2472.998</v>
      </c>
      <c r="DI20" s="36">
        <v>8.3305027630645903</v>
      </c>
      <c r="DJ20" s="36">
        <f t="shared" si="45"/>
        <v>206.01316672053204</v>
      </c>
      <c r="DK20" s="36">
        <f t="shared" si="46"/>
        <v>2453.5899090909093</v>
      </c>
      <c r="DL20" s="36">
        <f t="shared" si="47"/>
        <v>207.22851360885591</v>
      </c>
      <c r="DM20" s="36">
        <f t="shared" si="48"/>
        <v>2492.642490515284</v>
      </c>
      <c r="DN20" s="36">
        <f t="shared" si="49"/>
        <v>211.45380435637736</v>
      </c>
      <c r="DO20" s="36">
        <v>2.9304228800289898E-2</v>
      </c>
      <c r="DP20" s="36"/>
      <c r="DQ20" s="36"/>
      <c r="DR20" s="36">
        <f t="shared" si="92"/>
        <v>2.9396795614204992E-2</v>
      </c>
      <c r="DS20" s="36">
        <f t="shared" si="93"/>
        <v>2.4948210298410128E-3</v>
      </c>
      <c r="DT20" s="34">
        <v>1339.597</v>
      </c>
      <c r="DU20" s="34">
        <v>11.118477377389199</v>
      </c>
      <c r="DV20" s="34">
        <f t="shared" si="50"/>
        <v>148.9427893931844</v>
      </c>
      <c r="DW20" s="34">
        <f t="shared" si="51"/>
        <v>595.79150000000004</v>
      </c>
      <c r="DX20" s="34">
        <f t="shared" si="52"/>
        <v>160.62601538616866</v>
      </c>
      <c r="DY20" s="34">
        <f t="shared" si="53"/>
        <v>605.27441969228119</v>
      </c>
      <c r="DZ20" s="35">
        <f t="shared" si="54"/>
        <v>163.25327330944404</v>
      </c>
      <c r="EA20" s="34" t="s">
        <v>37</v>
      </c>
      <c r="EB20" s="34"/>
      <c r="EC20" s="34"/>
      <c r="ED20" s="34">
        <f t="shared" si="94"/>
        <v>1.0792283355186527E-2</v>
      </c>
      <c r="EE20" s="34">
        <f t="shared" si="95"/>
        <v>2.9109693462150174E-3</v>
      </c>
      <c r="EF20" s="36">
        <v>130679.027</v>
      </c>
      <c r="EG20" s="36">
        <v>0.93911274241657305</v>
      </c>
      <c r="EH20" s="36">
        <f t="shared" si="55"/>
        <v>1227.2233942229941</v>
      </c>
      <c r="EI20" s="36">
        <f t="shared" si="56"/>
        <v>130656.84295454546</v>
      </c>
      <c r="EJ20" s="36">
        <f t="shared" si="57"/>
        <v>1227.3870813279361</v>
      </c>
      <c r="EK20" s="36">
        <f>EI20*$FR20</f>
        <v>132736.44353458888</v>
      </c>
      <c r="EL20" s="36">
        <f t="shared" si="59"/>
        <v>1632.1761095833731</v>
      </c>
      <c r="EM20" s="36">
        <v>1.3233452494987701</v>
      </c>
      <c r="EN20" s="36"/>
      <c r="EO20" s="36"/>
      <c r="EP20" s="36">
        <f t="shared" si="96"/>
        <v>1.307670911419905</v>
      </c>
      <c r="EQ20" s="36">
        <f t="shared" si="97"/>
        <v>1.6339629670132912E-2</v>
      </c>
      <c r="ER20" s="34">
        <v>941900.34400000004</v>
      </c>
      <c r="ES20" s="34">
        <v>0.66043064545607</v>
      </c>
      <c r="ET20" s="34">
        <f t="shared" si="60"/>
        <v>98.582319465379371</v>
      </c>
      <c r="EU20" s="36">
        <v>783818.18299999996</v>
      </c>
      <c r="EV20" s="36">
        <v>0.80629968533450902</v>
      </c>
      <c r="EW20" s="37">
        <f t="shared" si="61"/>
        <v>98.874815563736334</v>
      </c>
      <c r="EX20" s="34">
        <v>231760.291</v>
      </c>
      <c r="EY20" s="34">
        <v>1.3504150331443601</v>
      </c>
      <c r="EZ20" s="34">
        <f t="shared" si="62"/>
        <v>97.349015241977838</v>
      </c>
      <c r="FA20" s="36">
        <v>44669.42</v>
      </c>
      <c r="FB20" s="36">
        <v>2.17444977309927</v>
      </c>
      <c r="FC20" s="37">
        <f t="shared" si="63"/>
        <v>95.867303678510751</v>
      </c>
      <c r="FD20" s="34">
        <v>384420.41399999999</v>
      </c>
      <c r="FE20" s="34">
        <v>0.74465510317615002</v>
      </c>
      <c r="FF20" s="34">
        <f t="shared" si="64"/>
        <v>97.302556930350576</v>
      </c>
      <c r="FG20" s="36">
        <v>75522.539999999994</v>
      </c>
      <c r="FH20" s="36">
        <v>1.0841902560830301</v>
      </c>
      <c r="FI20" s="37">
        <f t="shared" si="65"/>
        <v>96.759595289954603</v>
      </c>
      <c r="FK20" s="38">
        <f t="shared" si="73"/>
        <v>97.744630545902609</v>
      </c>
      <c r="FL20" s="39">
        <f t="shared" si="66"/>
        <v>0.72583168712893753</v>
      </c>
      <c r="FM20" s="40">
        <f t="shared" si="67"/>
        <v>97.167238177400577</v>
      </c>
      <c r="FN20" s="41">
        <f t="shared" si="68"/>
        <v>1.5446395947622358</v>
      </c>
      <c r="FO20" s="42">
        <v>99.300383660571882</v>
      </c>
      <c r="FP20" s="41">
        <v>0.27753435188094655</v>
      </c>
      <c r="FQ20" s="43"/>
      <c r="FR20" s="44">
        <f t="shared" si="69"/>
        <v>1.0159165071879694</v>
      </c>
      <c r="FS20" s="45">
        <f t="shared" si="70"/>
        <v>8.0606362466491173E-3</v>
      </c>
      <c r="FT20" s="46">
        <f t="shared" si="71"/>
        <v>1.0219533406854353</v>
      </c>
      <c r="FU20" s="47">
        <f t="shared" si="72"/>
        <v>1.6494874610260269E-2</v>
      </c>
    </row>
    <row r="21" spans="1:177" x14ac:dyDescent="0.25">
      <c r="A21" s="4" t="s">
        <v>31</v>
      </c>
      <c r="B21" s="33" t="s">
        <v>148</v>
      </c>
      <c r="C21" s="4" t="s">
        <v>107</v>
      </c>
      <c r="D21" s="34">
        <v>3064.7420000000002</v>
      </c>
      <c r="E21" s="34">
        <v>5.4358877597049098</v>
      </c>
      <c r="F21" s="34">
        <f t="shared" si="0"/>
        <v>166.59593524453547</v>
      </c>
      <c r="G21" s="34">
        <f t="shared" si="1"/>
        <v>-1512.0259999999998</v>
      </c>
      <c r="H21" s="34">
        <f t="shared" si="2"/>
        <v>350.01556970449644</v>
      </c>
      <c r="I21" s="34">
        <f t="shared" si="3"/>
        <v>-1566.6137551798111</v>
      </c>
      <c r="J21" s="35">
        <f t="shared" si="4"/>
        <v>-362.82943138987793</v>
      </c>
      <c r="K21" s="34" t="s">
        <v>37</v>
      </c>
      <c r="L21" s="34"/>
      <c r="M21" s="34"/>
      <c r="N21" s="34">
        <f t="shared" si="74"/>
        <v>-6.5213077266778132</v>
      </c>
      <c r="O21" s="34">
        <f t="shared" si="75"/>
        <v>-1.5104278994849711</v>
      </c>
      <c r="P21" s="36">
        <v>47217.864000000001</v>
      </c>
      <c r="Q21" s="36">
        <v>1.8104786276210501</v>
      </c>
      <c r="R21" s="36">
        <f t="shared" si="5"/>
        <v>854.86933613917381</v>
      </c>
      <c r="S21" s="36">
        <f t="shared" si="6"/>
        <v>-21768.275999999998</v>
      </c>
      <c r="T21" s="36">
        <f t="shared" si="7"/>
        <v>1198.4551378632427</v>
      </c>
      <c r="U21" s="36">
        <f t="shared" si="8"/>
        <v>-22554.162830632911</v>
      </c>
      <c r="V21" s="36">
        <f t="shared" si="9"/>
        <v>-1252.4211766955987</v>
      </c>
      <c r="W21" s="36" t="s">
        <v>37</v>
      </c>
      <c r="X21" s="36"/>
      <c r="Y21" s="36"/>
      <c r="Z21" s="36">
        <f t="shared" si="76"/>
        <v>-7.12386697114116</v>
      </c>
      <c r="AA21" s="36">
        <f t="shared" si="77"/>
        <v>-0.39597641055231536</v>
      </c>
      <c r="AB21" s="34">
        <v>4917430.5839999998</v>
      </c>
      <c r="AC21" s="34">
        <v>0.34890154238090498</v>
      </c>
      <c r="AD21" s="34">
        <f t="shared" si="10"/>
        <v>17156.991153086343</v>
      </c>
      <c r="AE21" s="34">
        <f t="shared" si="11"/>
        <v>-258517.98000000045</v>
      </c>
      <c r="AF21" s="34">
        <f t="shared" si="12"/>
        <v>29590.879242316092</v>
      </c>
      <c r="AG21" s="34">
        <f t="shared" si="13"/>
        <v>-267851.09742114227</v>
      </c>
      <c r="AH21" s="35">
        <f t="shared" si="14"/>
        <v>-30720.496375040337</v>
      </c>
      <c r="AI21" s="34" t="s">
        <v>37</v>
      </c>
      <c r="AJ21" s="34"/>
      <c r="AK21" s="34"/>
      <c r="AL21" s="34">
        <f t="shared" si="78"/>
        <v>-3.2229667467378471</v>
      </c>
      <c r="AM21" s="34">
        <f t="shared" si="79"/>
        <v>-0.36973501550882398</v>
      </c>
      <c r="AN21" s="36">
        <v>39502.707999999999</v>
      </c>
      <c r="AO21" s="36">
        <v>2.5497571415178499</v>
      </c>
      <c r="AP21" s="36">
        <f t="shared" si="15"/>
        <v>1007.223118322943</v>
      </c>
      <c r="AQ21" s="36">
        <f t="shared" si="16"/>
        <v>-108820.58500000001</v>
      </c>
      <c r="AR21" s="36">
        <f t="shared" si="17"/>
        <v>2185.6352568607281</v>
      </c>
      <c r="AS21" s="36">
        <f t="shared" si="18"/>
        <v>-113822.03559802058</v>
      </c>
      <c r="AT21" s="36">
        <f t="shared" si="19"/>
        <v>-2862.715894237449</v>
      </c>
      <c r="AU21" s="36" t="s">
        <v>37</v>
      </c>
      <c r="AV21" s="36"/>
      <c r="AW21" s="36"/>
      <c r="AX21" s="37">
        <f t="shared" si="80"/>
        <v>-2.4653880522877443</v>
      </c>
      <c r="AY21" s="37">
        <f t="shared" si="81"/>
        <v>-6.2302640462341963E-2</v>
      </c>
      <c r="AZ21" s="34">
        <v>15517.321</v>
      </c>
      <c r="BA21" s="34">
        <v>2.64886982622631</v>
      </c>
      <c r="BB21" s="34">
        <f t="shared" si="20"/>
        <v>411.03363380767865</v>
      </c>
      <c r="BC21" s="34">
        <f t="shared" si="21"/>
        <v>8773.3300454545461</v>
      </c>
      <c r="BD21" s="34">
        <f t="shared" si="22"/>
        <v>498.20543895266002</v>
      </c>
      <c r="BE21" s="34">
        <f t="shared" si="23"/>
        <v>9176.5568504057464</v>
      </c>
      <c r="BF21" s="34">
        <f t="shared" si="24"/>
        <v>539.30177566953432</v>
      </c>
      <c r="BG21" s="34" t="s">
        <v>37</v>
      </c>
      <c r="BH21" s="34"/>
      <c r="BI21" s="34"/>
      <c r="BJ21" s="34">
        <f t="shared" si="82"/>
        <v>0.45016221978934245</v>
      </c>
      <c r="BK21" s="34">
        <f t="shared" si="83"/>
        <v>2.6479000750139897E-2</v>
      </c>
      <c r="BL21" s="36">
        <v>1110.3050000000001</v>
      </c>
      <c r="BM21" s="36">
        <v>17.6276088754454</v>
      </c>
      <c r="BN21" s="36">
        <f t="shared" si="25"/>
        <v>195.72022272451406</v>
      </c>
      <c r="BO21" s="36">
        <f t="shared" si="26"/>
        <v>808.30006818181823</v>
      </c>
      <c r="BP21" s="36">
        <f t="shared" si="27"/>
        <v>202.22466655068553</v>
      </c>
      <c r="BQ21" s="36">
        <f t="shared" si="28"/>
        <v>837.48163399730947</v>
      </c>
      <c r="BR21" s="36">
        <f t="shared" si="29"/>
        <v>209.61324193563539</v>
      </c>
      <c r="BS21" s="36">
        <v>5.5393733028266104E-3</v>
      </c>
      <c r="BT21" s="36"/>
      <c r="BU21" s="36"/>
      <c r="BV21" s="36">
        <f t="shared" si="84"/>
        <v>7.5336131011038403E-3</v>
      </c>
      <c r="BW21" s="36">
        <f t="shared" si="85"/>
        <v>1.88568014363551E-3</v>
      </c>
      <c r="BX21" s="34">
        <v>3511.3319999999999</v>
      </c>
      <c r="BY21" s="34">
        <v>6.2328777728994904</v>
      </c>
      <c r="BZ21" s="34">
        <f t="shared" si="30"/>
        <v>218.85703176070712</v>
      </c>
      <c r="CA21" s="34">
        <f t="shared" si="31"/>
        <v>2476.9452499999993</v>
      </c>
      <c r="CB21" s="34">
        <f t="shared" si="32"/>
        <v>232.76009857457504</v>
      </c>
      <c r="CC21" s="34">
        <f t="shared" si="33"/>
        <v>2566.3688980727152</v>
      </c>
      <c r="CD21" s="35">
        <f t="shared" si="34"/>
        <v>241.87855205969132</v>
      </c>
      <c r="CE21" s="34">
        <v>6.4716517816627295E-2</v>
      </c>
      <c r="CF21" s="34"/>
      <c r="CG21" s="34"/>
      <c r="CH21" s="34">
        <f t="shared" si="86"/>
        <v>9.76994403103668E-2</v>
      </c>
      <c r="CI21" s="34">
        <f t="shared" si="87"/>
        <v>9.2113081930858039E-3</v>
      </c>
      <c r="CJ21" s="36">
        <v>20513.373</v>
      </c>
      <c r="CK21" s="36">
        <v>2.5709082089711499</v>
      </c>
      <c r="CL21" s="36">
        <f t="shared" si="35"/>
        <v>527.37999039387148</v>
      </c>
      <c r="CM21" s="36">
        <f t="shared" si="36"/>
        <v>19660.394454545454</v>
      </c>
      <c r="CN21" s="36">
        <f t="shared" si="37"/>
        <v>530.66912789909975</v>
      </c>
      <c r="CO21" s="36">
        <f t="shared" si="38"/>
        <v>20370.181719594631</v>
      </c>
      <c r="CP21" s="36">
        <f t="shared" si="39"/>
        <v>569.27791136432529</v>
      </c>
      <c r="CQ21" s="36">
        <v>0.13693600664798999</v>
      </c>
      <c r="CR21" s="36"/>
      <c r="CS21" s="36"/>
      <c r="CT21" s="36">
        <f t="shared" si="88"/>
        <v>0.16383436324412173</v>
      </c>
      <c r="CU21" s="36">
        <f t="shared" si="89"/>
        <v>4.5930460513594219E-3</v>
      </c>
      <c r="CV21" s="34">
        <v>1040.2239999999999</v>
      </c>
      <c r="CW21" s="34">
        <v>13.2238319186939</v>
      </c>
      <c r="CX21" s="34">
        <f t="shared" si="40"/>
        <v>137.55747333791444</v>
      </c>
      <c r="CY21" s="34">
        <f t="shared" si="41"/>
        <v>942.40731818181814</v>
      </c>
      <c r="CZ21" s="34">
        <f t="shared" si="42"/>
        <v>139.74532426713301</v>
      </c>
      <c r="DA21" s="34">
        <f t="shared" si="43"/>
        <v>976.43047649032053</v>
      </c>
      <c r="DB21" s="35">
        <f t="shared" si="44"/>
        <v>144.96307344520801</v>
      </c>
      <c r="DC21" s="34">
        <v>6.0606642242911103E-3</v>
      </c>
      <c r="DD21" s="34"/>
      <c r="DE21" s="34"/>
      <c r="DF21" s="34">
        <f t="shared" si="90"/>
        <v>7.0055781465667034E-3</v>
      </c>
      <c r="DG21" s="34">
        <f t="shared" si="91"/>
        <v>1.0402108288846447E-3</v>
      </c>
      <c r="DH21" s="36">
        <v>618.71799999999996</v>
      </c>
      <c r="DI21" s="36">
        <v>15.5552670707965</v>
      </c>
      <c r="DJ21" s="36">
        <f t="shared" si="45"/>
        <v>96.243237315090681</v>
      </c>
      <c r="DK21" s="36">
        <f t="shared" si="46"/>
        <v>599.30990909090906</v>
      </c>
      <c r="DL21" s="36">
        <f t="shared" si="47"/>
        <v>98.817977712574702</v>
      </c>
      <c r="DM21" s="36">
        <f t="shared" si="48"/>
        <v>620.94643028451912</v>
      </c>
      <c r="DN21" s="36">
        <f t="shared" si="49"/>
        <v>102.48427079126084</v>
      </c>
      <c r="DO21" s="36">
        <v>7.2423083281635504E-3</v>
      </c>
      <c r="DP21" s="36"/>
      <c r="DQ21" s="36"/>
      <c r="DR21" s="36">
        <f t="shared" si="92"/>
        <v>7.3230859892269304E-3</v>
      </c>
      <c r="DS21" s="36">
        <f t="shared" si="93"/>
        <v>1.2087759514687673E-3</v>
      </c>
      <c r="DT21" s="34">
        <v>1056.252</v>
      </c>
      <c r="DU21" s="34">
        <v>6.9695947208806803</v>
      </c>
      <c r="DV21" s="34">
        <f t="shared" si="50"/>
        <v>73.616483631196601</v>
      </c>
      <c r="DW21" s="34">
        <f t="shared" si="51"/>
        <v>312.44650000000001</v>
      </c>
      <c r="DX21" s="34">
        <f t="shared" si="52"/>
        <v>95.058660672436602</v>
      </c>
      <c r="DY21" s="34">
        <f t="shared" si="53"/>
        <v>323.72656598351415</v>
      </c>
      <c r="DZ21" s="35">
        <f t="shared" si="54"/>
        <v>98.518410536812354</v>
      </c>
      <c r="EA21" s="34" t="s">
        <v>37</v>
      </c>
      <c r="EB21" s="34"/>
      <c r="EC21" s="34"/>
      <c r="ED21" s="34">
        <f t="shared" si="94"/>
        <v>5.772173275506636E-3</v>
      </c>
      <c r="EE21" s="34">
        <f t="shared" si="95"/>
        <v>1.7566691496499435E-3</v>
      </c>
      <c r="EF21" s="36">
        <v>58616.41</v>
      </c>
      <c r="EG21" s="36">
        <v>1.8194504746108</v>
      </c>
      <c r="EH21" s="36">
        <f t="shared" si="55"/>
        <v>1066.4965499448124</v>
      </c>
      <c r="EI21" s="36">
        <f t="shared" si="56"/>
        <v>58594.225954545458</v>
      </c>
      <c r="EJ21" s="36">
        <f t="shared" si="57"/>
        <v>1066.6849015181058</v>
      </c>
      <c r="EK21" s="36">
        <f t="shared" si="58"/>
        <v>60709.617661670381</v>
      </c>
      <c r="EL21" s="36">
        <f t="shared" si="59"/>
        <v>1189.4521570755376</v>
      </c>
      <c r="EM21" s="36">
        <v>0.59343331011027001</v>
      </c>
      <c r="EN21" s="36"/>
      <c r="EO21" s="36"/>
      <c r="EP21" s="36">
        <f t="shared" si="96"/>
        <v>0.5980889569254072</v>
      </c>
      <c r="EQ21" s="36">
        <f t="shared" si="97"/>
        <v>1.1793051613880442E-2</v>
      </c>
      <c r="ER21" s="34">
        <v>927556.68700000003</v>
      </c>
      <c r="ES21" s="34">
        <v>0.40122680276587103</v>
      </c>
      <c r="ET21" s="34">
        <f t="shared" si="60"/>
        <v>97.081066189824966</v>
      </c>
      <c r="EU21" s="36">
        <v>769771.40599999996</v>
      </c>
      <c r="EV21" s="36">
        <v>0.64701820953720202</v>
      </c>
      <c r="EW21" s="37">
        <f t="shared" si="61"/>
        <v>97.102883609026975</v>
      </c>
      <c r="EX21" s="34">
        <v>228082.68</v>
      </c>
      <c r="EY21" s="34">
        <v>1.3721373149555001</v>
      </c>
      <c r="EZ21" s="34">
        <f t="shared" si="62"/>
        <v>95.804264811486433</v>
      </c>
      <c r="FA21" s="36">
        <v>44003.902000000002</v>
      </c>
      <c r="FB21" s="36">
        <v>1.98852280986485</v>
      </c>
      <c r="FC21" s="37">
        <f t="shared" si="63"/>
        <v>94.439001806457895</v>
      </c>
      <c r="FD21" s="34">
        <v>380450.51199999999</v>
      </c>
      <c r="FE21" s="34">
        <v>0.66891405253601</v>
      </c>
      <c r="FF21" s="34">
        <f t="shared" si="64"/>
        <v>96.297715352496922</v>
      </c>
      <c r="FG21" s="36">
        <v>74083.289000000004</v>
      </c>
      <c r="FH21" s="36">
        <v>1.63675923332816</v>
      </c>
      <c r="FI21" s="37">
        <f t="shared" si="65"/>
        <v>94.915624678258254</v>
      </c>
      <c r="FK21" s="38">
        <f t="shared" si="73"/>
        <v>96.394348784602769</v>
      </c>
      <c r="FL21" s="39">
        <f t="shared" si="66"/>
        <v>0.6438625280929241</v>
      </c>
      <c r="FM21" s="40">
        <f t="shared" si="67"/>
        <v>95.485836697914365</v>
      </c>
      <c r="FN21" s="41">
        <f t="shared" si="68"/>
        <v>1.4205361223970709</v>
      </c>
      <c r="FO21" s="42">
        <v>99.874415339127125</v>
      </c>
      <c r="FP21" s="41">
        <v>0.27969147125700478</v>
      </c>
      <c r="FQ21" s="43"/>
      <c r="FR21" s="44">
        <f t="shared" si="69"/>
        <v>1.0361023918767345</v>
      </c>
      <c r="FS21" s="45">
        <f t="shared" si="70"/>
        <v>7.5042464426883235E-3</v>
      </c>
      <c r="FT21" s="46">
        <f t="shared" si="71"/>
        <v>1.0459605193081858</v>
      </c>
      <c r="FU21" s="47">
        <f t="shared" si="72"/>
        <v>1.5833972267013042E-2</v>
      </c>
    </row>
    <row r="22" spans="1:177" x14ac:dyDescent="0.25">
      <c r="A22" s="4" t="s">
        <v>31</v>
      </c>
      <c r="B22" s="33" t="s">
        <v>148</v>
      </c>
      <c r="C22" s="4" t="s">
        <v>116</v>
      </c>
      <c r="D22" s="34">
        <v>2090.4989999999998</v>
      </c>
      <c r="E22" s="34">
        <v>7.3193638568401402</v>
      </c>
      <c r="F22" s="34">
        <f t="shared" si="0"/>
        <v>153.01122823360456</v>
      </c>
      <c r="G22" s="34">
        <f t="shared" si="1"/>
        <v>-2486.2690000000002</v>
      </c>
      <c r="H22" s="34">
        <f t="shared" si="2"/>
        <v>343.75736990080367</v>
      </c>
      <c r="I22" s="34">
        <f t="shared" si="3"/>
        <v>-2587.6348139271445</v>
      </c>
      <c r="J22" s="35">
        <f t="shared" si="4"/>
        <v>-359.01956444422433</v>
      </c>
      <c r="K22" s="34" t="s">
        <v>37</v>
      </c>
      <c r="L22" s="34"/>
      <c r="M22" s="34"/>
      <c r="N22" s="34">
        <f t="shared" si="74"/>
        <v>-10.771489047692397</v>
      </c>
      <c r="O22" s="34">
        <f t="shared" si="75"/>
        <v>-1.4947197813376185</v>
      </c>
      <c r="P22" s="36">
        <v>28500.738000000001</v>
      </c>
      <c r="Q22" s="36">
        <v>2.65593820372536</v>
      </c>
      <c r="R22" s="36">
        <f t="shared" si="5"/>
        <v>756.96198888567108</v>
      </c>
      <c r="S22" s="36">
        <f t="shared" si="6"/>
        <v>-40485.402000000002</v>
      </c>
      <c r="T22" s="36">
        <f t="shared" si="7"/>
        <v>1130.7009278396845</v>
      </c>
      <c r="U22" s="36">
        <f t="shared" si="8"/>
        <v>-42136.002046051988</v>
      </c>
      <c r="V22" s="36">
        <f t="shared" si="9"/>
        <v>-1273.5333874815988</v>
      </c>
      <c r="W22" s="36" t="s">
        <v>37</v>
      </c>
      <c r="X22" s="36"/>
      <c r="Y22" s="36"/>
      <c r="Z22" s="36">
        <f t="shared" si="76"/>
        <v>-13.308907784602649</v>
      </c>
      <c r="AA22" s="36">
        <f t="shared" si="77"/>
        <v>-0.40359602225605146</v>
      </c>
      <c r="AB22" s="34">
        <v>4927664.46</v>
      </c>
      <c r="AC22" s="34">
        <v>0.57933100960905004</v>
      </c>
      <c r="AD22" s="34">
        <f t="shared" si="10"/>
        <v>28547.488266264343</v>
      </c>
      <c r="AE22" s="34">
        <f t="shared" si="11"/>
        <v>-248284.10400000028</v>
      </c>
      <c r="AF22" s="34">
        <f t="shared" si="12"/>
        <v>37365.985537902663</v>
      </c>
      <c r="AG22" s="34">
        <f t="shared" si="13"/>
        <v>-258406.70951337463</v>
      </c>
      <c r="AH22" s="35">
        <f t="shared" si="14"/>
        <v>-39003.852840695559</v>
      </c>
      <c r="AI22" s="34" t="s">
        <v>37</v>
      </c>
      <c r="AJ22" s="34"/>
      <c r="AK22" s="34"/>
      <c r="AL22" s="34">
        <f t="shared" si="78"/>
        <v>-3.1093254420611336</v>
      </c>
      <c r="AM22" s="34">
        <f t="shared" si="79"/>
        <v>-0.4693832889230436</v>
      </c>
      <c r="AN22" s="36">
        <v>36825.307000000001</v>
      </c>
      <c r="AO22" s="36">
        <v>2.3772882227545198</v>
      </c>
      <c r="AP22" s="36">
        <f t="shared" si="15"/>
        <v>875.44368630419569</v>
      </c>
      <c r="AQ22" s="36">
        <f t="shared" si="16"/>
        <v>-111497.986</v>
      </c>
      <c r="AR22" s="36">
        <f t="shared" si="17"/>
        <v>2128.1223446593353</v>
      </c>
      <c r="AS22" s="36">
        <f t="shared" si="18"/>
        <v>-117195.70255344232</v>
      </c>
      <c r="AT22" s="36">
        <f t="shared" si="19"/>
        <v>-3899.3714172800305</v>
      </c>
      <c r="AU22" s="36" t="s">
        <v>37</v>
      </c>
      <c r="AV22" s="36"/>
      <c r="AW22" s="36"/>
      <c r="AX22" s="37">
        <f t="shared" si="80"/>
        <v>-2.5384617603847324</v>
      </c>
      <c r="AY22" s="37">
        <f t="shared" si="81"/>
        <v>-8.4691208089614042E-2</v>
      </c>
      <c r="AZ22" s="34">
        <v>14362.067999999999</v>
      </c>
      <c r="BA22" s="34">
        <v>5.0135091396687796</v>
      </c>
      <c r="BB22" s="34">
        <f t="shared" si="20"/>
        <v>720.04359182544499</v>
      </c>
      <c r="BC22" s="34">
        <f t="shared" si="21"/>
        <v>7618.0770454545445</v>
      </c>
      <c r="BD22" s="34">
        <f t="shared" si="22"/>
        <v>773.12533615821678</v>
      </c>
      <c r="BE22" s="34">
        <f t="shared" si="23"/>
        <v>8007.372361401196</v>
      </c>
      <c r="BF22" s="34">
        <f t="shared" si="24"/>
        <v>841.42508269296013</v>
      </c>
      <c r="BG22" s="34" t="s">
        <v>37</v>
      </c>
      <c r="BH22" s="34"/>
      <c r="BI22" s="34"/>
      <c r="BJ22" s="34">
        <f t="shared" si="82"/>
        <v>0.3928070817464408</v>
      </c>
      <c r="BK22" s="34">
        <f t="shared" si="83"/>
        <v>4.1287996893633515E-2</v>
      </c>
      <c r="BL22" s="36">
        <v>761.88400000000001</v>
      </c>
      <c r="BM22" s="36">
        <v>18.257084927514601</v>
      </c>
      <c r="BN22" s="36">
        <f t="shared" si="25"/>
        <v>139.09780892914534</v>
      </c>
      <c r="BO22" s="36">
        <f t="shared" si="26"/>
        <v>459.87906818181818</v>
      </c>
      <c r="BP22" s="36">
        <f t="shared" si="27"/>
        <v>148.11013006236809</v>
      </c>
      <c r="BQ22" s="36">
        <f t="shared" si="28"/>
        <v>478.62845372871863</v>
      </c>
      <c r="BR22" s="36">
        <f t="shared" si="29"/>
        <v>154.24778804404082</v>
      </c>
      <c r="BS22" s="36">
        <v>2.3157460585715799E-3</v>
      </c>
      <c r="BT22" s="36"/>
      <c r="BU22" s="36"/>
      <c r="BV22" s="36">
        <f t="shared" si="84"/>
        <v>4.3055291521573022E-3</v>
      </c>
      <c r="BW22" s="36">
        <f t="shared" si="85"/>
        <v>1.3875856790799934E-3</v>
      </c>
      <c r="BX22" s="34">
        <v>3423.2080000000001</v>
      </c>
      <c r="BY22" s="34">
        <v>5.0129576763566597</v>
      </c>
      <c r="BZ22" s="34">
        <f t="shared" si="30"/>
        <v>171.60396821365526</v>
      </c>
      <c r="CA22" s="34">
        <f t="shared" si="31"/>
        <v>2388.8212499999995</v>
      </c>
      <c r="CB22" s="34">
        <f t="shared" si="32"/>
        <v>189.01530372965024</v>
      </c>
      <c r="CC22" s="34">
        <f t="shared" si="33"/>
        <v>2486.2140945927235</v>
      </c>
      <c r="CD22" s="35">
        <f t="shared" si="34"/>
        <v>198.80788662378527</v>
      </c>
      <c r="CE22" s="34">
        <v>6.1207108189253102E-2</v>
      </c>
      <c r="CF22" s="34"/>
      <c r="CG22" s="34"/>
      <c r="CH22" s="34">
        <f t="shared" si="86"/>
        <v>9.4648016392291895E-2</v>
      </c>
      <c r="CI22" s="34">
        <f t="shared" si="87"/>
        <v>7.5720990807887391E-3</v>
      </c>
      <c r="CJ22" s="36">
        <v>20232.82</v>
      </c>
      <c r="CK22" s="36">
        <v>3.3586798448372801</v>
      </c>
      <c r="CL22" s="36">
        <f t="shared" si="35"/>
        <v>679.55564738220608</v>
      </c>
      <c r="CM22" s="36">
        <f t="shared" si="36"/>
        <v>19379.841454545454</v>
      </c>
      <c r="CN22" s="36">
        <f t="shared" si="37"/>
        <v>682.11138894347778</v>
      </c>
      <c r="CO22" s="36">
        <f t="shared" si="38"/>
        <v>20169.962476373345</v>
      </c>
      <c r="CP22" s="36">
        <f t="shared" si="39"/>
        <v>747.19568619133702</v>
      </c>
      <c r="CQ22" s="36">
        <v>0.13459848123853899</v>
      </c>
      <c r="CR22" s="36"/>
      <c r="CS22" s="36"/>
      <c r="CT22" s="36">
        <f t="shared" si="88"/>
        <v>0.16222402943984224</v>
      </c>
      <c r="CU22" s="36">
        <f t="shared" si="89"/>
        <v>6.0203692336897145E-3</v>
      </c>
      <c r="CV22" s="34">
        <v>740.86099999999999</v>
      </c>
      <c r="CW22" s="34">
        <v>14.8172191146384</v>
      </c>
      <c r="CX22" s="34">
        <f t="shared" si="40"/>
        <v>109.7749977049012</v>
      </c>
      <c r="CY22" s="34">
        <f t="shared" si="41"/>
        <v>643.0443181818182</v>
      </c>
      <c r="CZ22" s="34">
        <f t="shared" si="42"/>
        <v>112.50443237724535</v>
      </c>
      <c r="DA22" s="34">
        <f t="shared" si="43"/>
        <v>669.26139714782119</v>
      </c>
      <c r="DB22" s="35">
        <f t="shared" si="44"/>
        <v>117.34633662048415</v>
      </c>
      <c r="DC22" s="34">
        <v>3.77831076431987E-3</v>
      </c>
      <c r="DD22" s="34"/>
      <c r="DE22" s="34"/>
      <c r="DF22" s="34">
        <f t="shared" si="90"/>
        <v>4.8017376875126184E-3</v>
      </c>
      <c r="DG22" s="34">
        <f t="shared" si="91"/>
        <v>8.4200789056359322E-4</v>
      </c>
      <c r="DH22" s="36">
        <v>371.42899999999997</v>
      </c>
      <c r="DI22" s="36">
        <v>20.230718035131002</v>
      </c>
      <c r="DJ22" s="36">
        <f t="shared" si="45"/>
        <v>75.142753690706726</v>
      </c>
      <c r="DK22" s="36">
        <f t="shared" si="46"/>
        <v>352.02090909090907</v>
      </c>
      <c r="DL22" s="36">
        <f t="shared" si="47"/>
        <v>78.413426289993652</v>
      </c>
      <c r="DM22" s="36">
        <f t="shared" si="48"/>
        <v>366.37289030025255</v>
      </c>
      <c r="DN22" s="36">
        <f t="shared" si="49"/>
        <v>81.720078701150072</v>
      </c>
      <c r="DO22" s="36">
        <v>4.3001042103217703E-3</v>
      </c>
      <c r="DP22" s="36"/>
      <c r="DQ22" s="36"/>
      <c r="DR22" s="36">
        <f t="shared" si="92"/>
        <v>4.3207916962514897E-3</v>
      </c>
      <c r="DS22" s="36">
        <f t="shared" si="93"/>
        <v>9.6381877942054511E-4</v>
      </c>
      <c r="DT22" s="34">
        <v>1124.3230000000001</v>
      </c>
      <c r="DU22" s="34">
        <v>10.7606279715393</v>
      </c>
      <c r="DV22" s="34">
        <f t="shared" si="50"/>
        <v>120.98421522844981</v>
      </c>
      <c r="DW22" s="34">
        <f t="shared" si="51"/>
        <v>380.51750000000015</v>
      </c>
      <c r="DX22" s="34">
        <f t="shared" si="52"/>
        <v>135.10715244227109</v>
      </c>
      <c r="DY22" s="34">
        <f t="shared" si="53"/>
        <v>396.0312944047979</v>
      </c>
      <c r="DZ22" s="35">
        <f t="shared" si="54"/>
        <v>140.68993994995657</v>
      </c>
      <c r="EA22" s="34" t="s">
        <v>37</v>
      </c>
      <c r="EB22" s="34"/>
      <c r="EC22" s="34"/>
      <c r="ED22" s="34">
        <f t="shared" si="94"/>
        <v>7.0613953071249893E-3</v>
      </c>
      <c r="EE22" s="34">
        <f t="shared" si="95"/>
        <v>2.5086065159624299E-3</v>
      </c>
      <c r="EF22" s="36">
        <v>26871.018</v>
      </c>
      <c r="EG22" s="36">
        <v>2.6570372530805799</v>
      </c>
      <c r="EH22" s="36">
        <f t="shared" si="55"/>
        <v>713.97295854198819</v>
      </c>
      <c r="EI22" s="36">
        <f t="shared" si="56"/>
        <v>26848.833954545455</v>
      </c>
      <c r="EJ22" s="36">
        <f t="shared" si="57"/>
        <v>714.25427797928035</v>
      </c>
      <c r="EK22" s="36">
        <f t="shared" si="58"/>
        <v>27943.467683557577</v>
      </c>
      <c r="EL22" s="36">
        <f t="shared" si="59"/>
        <v>810.46343917101137</v>
      </c>
      <c r="EM22" s="36">
        <v>0.27188877556515001</v>
      </c>
      <c r="EN22" s="36"/>
      <c r="EO22" s="36"/>
      <c r="EP22" s="36">
        <f t="shared" si="96"/>
        <v>0.27528882709945796</v>
      </c>
      <c r="EQ22" s="36">
        <f t="shared" si="97"/>
        <v>8.007750703187308E-3</v>
      </c>
      <c r="ER22" s="34">
        <v>921474.63899999997</v>
      </c>
      <c r="ES22" s="34">
        <v>0.45967677031516402</v>
      </c>
      <c r="ET22" s="34">
        <f t="shared" si="60"/>
        <v>96.444499484271475</v>
      </c>
      <c r="EU22" s="36">
        <v>770626.16299999994</v>
      </c>
      <c r="EV22" s="36">
        <v>1.1240618143191601</v>
      </c>
      <c r="EW22" s="37">
        <f t="shared" si="61"/>
        <v>97.210707008075133</v>
      </c>
      <c r="EX22" s="34">
        <v>226161.4</v>
      </c>
      <c r="EY22" s="34">
        <v>1.0181253440909599</v>
      </c>
      <c r="EZ22" s="34">
        <f t="shared" si="62"/>
        <v>94.997246856870092</v>
      </c>
      <c r="FA22" s="36">
        <v>43019.097000000002</v>
      </c>
      <c r="FB22" s="36">
        <v>1.4828334191088599</v>
      </c>
      <c r="FC22" s="37">
        <f t="shared" si="63"/>
        <v>92.325461939606797</v>
      </c>
      <c r="FD22" s="34">
        <v>372798.29399999999</v>
      </c>
      <c r="FE22" s="34">
        <v>0.64391553317907002</v>
      </c>
      <c r="FF22" s="34">
        <f t="shared" si="64"/>
        <v>94.36082451509084</v>
      </c>
      <c r="FG22" s="36">
        <v>72945.002999999997</v>
      </c>
      <c r="FH22" s="36">
        <v>1.54550716143885</v>
      </c>
      <c r="FI22" s="37">
        <f t="shared" si="65"/>
        <v>93.457250890985989</v>
      </c>
      <c r="FK22" s="38">
        <f t="shared" si="73"/>
        <v>95.267523618744136</v>
      </c>
      <c r="FL22" s="39">
        <f t="shared" si="66"/>
        <v>1.0678073282686902</v>
      </c>
      <c r="FM22" s="40">
        <f t="shared" si="67"/>
        <v>94.331139946222649</v>
      </c>
      <c r="FN22" s="41">
        <f t="shared" si="68"/>
        <v>2.5571793846727595</v>
      </c>
      <c r="FO22" s="42">
        <v>99.151604573957513</v>
      </c>
      <c r="FP22" s="41">
        <v>0.27821820378480405</v>
      </c>
      <c r="FQ22" s="43"/>
      <c r="FR22" s="44">
        <f t="shared" si="69"/>
        <v>1.0407702521035109</v>
      </c>
      <c r="FS22" s="45">
        <f t="shared" si="70"/>
        <v>1.2025484112233358E-2</v>
      </c>
      <c r="FT22" s="46">
        <f t="shared" si="71"/>
        <v>1.0511015199273852</v>
      </c>
      <c r="FU22" s="47">
        <f t="shared" si="72"/>
        <v>2.8646063984637506E-2</v>
      </c>
    </row>
    <row r="23" spans="1:177" x14ac:dyDescent="0.25">
      <c r="A23" s="4" t="s">
        <v>31</v>
      </c>
      <c r="B23" s="33" t="s">
        <v>148</v>
      </c>
      <c r="C23" s="4" t="s">
        <v>129</v>
      </c>
      <c r="D23" s="34">
        <v>1515.7909999999999</v>
      </c>
      <c r="E23" s="34">
        <v>8.2395068977317791</v>
      </c>
      <c r="F23" s="34">
        <f t="shared" si="0"/>
        <v>124.89370400019752</v>
      </c>
      <c r="G23" s="34">
        <f t="shared" si="1"/>
        <v>-3060.9769999999999</v>
      </c>
      <c r="H23" s="34">
        <f t="shared" si="2"/>
        <v>332.19742728451507</v>
      </c>
      <c r="I23" s="34">
        <f t="shared" si="3"/>
        <v>-3251.9134989052186</v>
      </c>
      <c r="J23" s="35">
        <f t="shared" si="4"/>
        <v>-359.87138076103565</v>
      </c>
      <c r="K23" s="34" t="s">
        <v>37</v>
      </c>
      <c r="L23" s="34"/>
      <c r="M23" s="34"/>
      <c r="N23" s="34">
        <f t="shared" si="74"/>
        <v>-13.536666939621274</v>
      </c>
      <c r="O23" s="34">
        <f t="shared" si="75"/>
        <v>-1.4984020971684919</v>
      </c>
      <c r="P23" s="36">
        <v>19406.334999999999</v>
      </c>
      <c r="Q23" s="36">
        <v>4.0834908459178596</v>
      </c>
      <c r="R23" s="36">
        <f t="shared" si="5"/>
        <v>792.45591325315354</v>
      </c>
      <c r="S23" s="36">
        <f t="shared" si="6"/>
        <v>-49579.805</v>
      </c>
      <c r="T23" s="36">
        <f t="shared" si="7"/>
        <v>1154.7638330194022</v>
      </c>
      <c r="U23" s="36">
        <f t="shared" si="8"/>
        <v>-52672.475863944244</v>
      </c>
      <c r="V23" s="36">
        <f t="shared" si="9"/>
        <v>-1674.8520460503244</v>
      </c>
      <c r="W23" s="36" t="s">
        <v>37</v>
      </c>
      <c r="X23" s="36"/>
      <c r="Y23" s="36"/>
      <c r="Z23" s="36">
        <f t="shared" si="76"/>
        <v>-16.636915939338042</v>
      </c>
      <c r="AA23" s="36">
        <f t="shared" si="77"/>
        <v>-0.53060792512399957</v>
      </c>
      <c r="AB23" s="34">
        <v>4903920.7300000004</v>
      </c>
      <c r="AC23" s="34">
        <v>0.57596646165860399</v>
      </c>
      <c r="AD23" s="34">
        <f t="shared" si="10"/>
        <v>28244.938711123788</v>
      </c>
      <c r="AE23" s="34">
        <f t="shared" si="11"/>
        <v>-272027.8339999998</v>
      </c>
      <c r="AF23" s="34">
        <f t="shared" si="12"/>
        <v>37135.351778344433</v>
      </c>
      <c r="AG23" s="34">
        <f t="shared" si="13"/>
        <v>-288996.28630419221</v>
      </c>
      <c r="AH23" s="35">
        <f t="shared" si="14"/>
        <v>-39944.706497943982</v>
      </c>
      <c r="AI23" s="34" t="s">
        <v>37</v>
      </c>
      <c r="AJ23" s="34"/>
      <c r="AK23" s="34"/>
      <c r="AL23" s="34">
        <f t="shared" si="78"/>
        <v>-3.4774000541975068</v>
      </c>
      <c r="AM23" s="34">
        <f t="shared" si="79"/>
        <v>-0.48071808467892618</v>
      </c>
      <c r="AN23" s="36">
        <v>33358.470999999998</v>
      </c>
      <c r="AO23" s="36">
        <v>1.9615055556680301</v>
      </c>
      <c r="AP23" s="36">
        <f t="shared" si="15"/>
        <v>654.32826195090865</v>
      </c>
      <c r="AQ23" s="36">
        <f t="shared" si="16"/>
        <v>-114964.82200000001</v>
      </c>
      <c r="AR23" s="36">
        <f t="shared" si="17"/>
        <v>2047.10735925993</v>
      </c>
      <c r="AS23" s="36">
        <f t="shared" si="18"/>
        <v>-124334.71711153343</v>
      </c>
      <c r="AT23" s="36">
        <f t="shared" si="19"/>
        <v>-4803.1908972444198</v>
      </c>
      <c r="AU23" s="36" t="s">
        <v>37</v>
      </c>
      <c r="AV23" s="36"/>
      <c r="AW23" s="36"/>
      <c r="AX23" s="37">
        <f t="shared" si="80"/>
        <v>-2.693092988899962</v>
      </c>
      <c r="AY23" s="37">
        <f t="shared" si="81"/>
        <v>-0.10424813323559932</v>
      </c>
      <c r="AZ23" s="34">
        <v>13226.923000000001</v>
      </c>
      <c r="BA23" s="34">
        <v>4.4600472313713597</v>
      </c>
      <c r="BB23" s="34">
        <f t="shared" si="20"/>
        <v>589.9270130571216</v>
      </c>
      <c r="BC23" s="34">
        <f t="shared" si="21"/>
        <v>6482.9320454545459</v>
      </c>
      <c r="BD23" s="34">
        <f t="shared" si="22"/>
        <v>653.66190956439027</v>
      </c>
      <c r="BE23" s="34">
        <f t="shared" si="23"/>
        <v>7011.305788173061</v>
      </c>
      <c r="BF23" s="34">
        <f t="shared" si="24"/>
        <v>746.68296048909531</v>
      </c>
      <c r="BG23" s="34" t="s">
        <v>37</v>
      </c>
      <c r="BH23" s="34"/>
      <c r="BI23" s="34"/>
      <c r="BJ23" s="34">
        <f t="shared" si="82"/>
        <v>0.34394436046961302</v>
      </c>
      <c r="BK23" s="34">
        <f t="shared" si="83"/>
        <v>3.6638818134853805E-2</v>
      </c>
      <c r="BL23" s="36">
        <v>821.95600000000002</v>
      </c>
      <c r="BM23" s="36">
        <v>16.112913406705999</v>
      </c>
      <c r="BN23" s="36">
        <f t="shared" si="25"/>
        <v>132.44105852122436</v>
      </c>
      <c r="BO23" s="36">
        <f t="shared" si="26"/>
        <v>519.95106818181819</v>
      </c>
      <c r="BP23" s="36">
        <f t="shared" si="27"/>
        <v>141.87686266768426</v>
      </c>
      <c r="BQ23" s="36">
        <f t="shared" si="28"/>
        <v>552.38438491718239</v>
      </c>
      <c r="BR23" s="36">
        <f t="shared" si="29"/>
        <v>151.20038267935823</v>
      </c>
      <c r="BS23" s="36">
        <v>2.87153843565817E-3</v>
      </c>
      <c r="BT23" s="36"/>
      <c r="BU23" s="36"/>
      <c r="BV23" s="36">
        <f t="shared" si="84"/>
        <v>4.9690047758953488E-3</v>
      </c>
      <c r="BW23" s="36">
        <f t="shared" si="85"/>
        <v>1.360187294981247E-3</v>
      </c>
      <c r="BX23" s="34">
        <v>3424.2220000000002</v>
      </c>
      <c r="BY23" s="34">
        <v>8.7657963171408095</v>
      </c>
      <c r="BZ23" s="34">
        <f t="shared" si="30"/>
        <v>300.1603259667254</v>
      </c>
      <c r="CA23" s="34">
        <f t="shared" si="31"/>
        <v>2389.8352499999996</v>
      </c>
      <c r="CB23" s="34">
        <f t="shared" si="32"/>
        <v>310.44336749524797</v>
      </c>
      <c r="CC23" s="34">
        <f t="shared" si="33"/>
        <v>2538.9075153568701</v>
      </c>
      <c r="CD23" s="35">
        <f t="shared" si="34"/>
        <v>334.35617375163332</v>
      </c>
      <c r="CE23" s="34">
        <v>6.1247489258679802E-2</v>
      </c>
      <c r="CF23" s="34"/>
      <c r="CG23" s="34"/>
      <c r="CH23" s="34">
        <f t="shared" si="86"/>
        <v>9.6654009264385193E-2</v>
      </c>
      <c r="CI23" s="34">
        <f t="shared" si="87"/>
        <v>1.2730916592060463E-2</v>
      </c>
      <c r="CJ23" s="36">
        <v>28163.537</v>
      </c>
      <c r="CK23" s="36">
        <v>1.9645742459064299</v>
      </c>
      <c r="CL23" s="36">
        <f t="shared" si="35"/>
        <v>553.29359463832839</v>
      </c>
      <c r="CM23" s="36">
        <f t="shared" si="36"/>
        <v>27310.558454545455</v>
      </c>
      <c r="CN23" s="36">
        <f t="shared" si="37"/>
        <v>556.42957407488154</v>
      </c>
      <c r="CO23" s="36">
        <f t="shared" si="38"/>
        <v>29014.126437727697</v>
      </c>
      <c r="CP23" s="36">
        <f t="shared" si="39"/>
        <v>862.5128187637896</v>
      </c>
      <c r="CQ23" s="36">
        <v>0.20067602274645299</v>
      </c>
      <c r="CR23" s="36"/>
      <c r="CS23" s="36"/>
      <c r="CT23" s="36">
        <f t="shared" si="88"/>
        <v>0.23335633404963804</v>
      </c>
      <c r="CU23" s="36">
        <f t="shared" si="89"/>
        <v>6.9563860144320512E-3</v>
      </c>
      <c r="CV23" s="34">
        <v>678.79</v>
      </c>
      <c r="CW23" s="34">
        <v>12.854977513732599</v>
      </c>
      <c r="CX23" s="34">
        <f t="shared" si="40"/>
        <v>87.258301865465498</v>
      </c>
      <c r="CY23" s="34">
        <f t="shared" si="41"/>
        <v>580.97331818181817</v>
      </c>
      <c r="CZ23" s="34">
        <f t="shared" si="42"/>
        <v>90.668122445872953</v>
      </c>
      <c r="DA23" s="34">
        <f t="shared" si="43"/>
        <v>617.21305841213803</v>
      </c>
      <c r="DB23" s="35">
        <f t="shared" si="44"/>
        <v>97.24602283649503</v>
      </c>
      <c r="DC23" s="34">
        <v>3.3050793976717699E-3</v>
      </c>
      <c r="DD23" s="34"/>
      <c r="DE23" s="34"/>
      <c r="DF23" s="34">
        <f t="shared" si="90"/>
        <v>4.4283074093811698E-3</v>
      </c>
      <c r="DG23" s="34">
        <f t="shared" si="91"/>
        <v>6.9779677267634748E-4</v>
      </c>
      <c r="DH23" s="36">
        <v>481.55599999999998</v>
      </c>
      <c r="DI23" s="36">
        <v>14.5850032821726</v>
      </c>
      <c r="DJ23" s="36">
        <f t="shared" si="45"/>
        <v>70.234958405499086</v>
      </c>
      <c r="DK23" s="36">
        <f t="shared" si="46"/>
        <v>462.14790909090908</v>
      </c>
      <c r="DL23" s="36">
        <f t="shared" si="47"/>
        <v>73.723682575792665</v>
      </c>
      <c r="DM23" s="36">
        <f t="shared" si="48"/>
        <v>490.97560160156348</v>
      </c>
      <c r="DN23" s="36">
        <f t="shared" si="49"/>
        <v>79.040232670605803</v>
      </c>
      <c r="DO23" s="36">
        <v>5.6103772628455801E-3</v>
      </c>
      <c r="DP23" s="36"/>
      <c r="DQ23" s="36"/>
      <c r="DR23" s="36">
        <f t="shared" si="92"/>
        <v>5.7902845942656052E-3</v>
      </c>
      <c r="DS23" s="36">
        <f t="shared" si="93"/>
        <v>9.3226480107833532E-4</v>
      </c>
      <c r="DT23" s="34">
        <v>911.06600000000003</v>
      </c>
      <c r="DU23" s="34">
        <v>16.553241611316501</v>
      </c>
      <c r="DV23" s="34">
        <f t="shared" si="50"/>
        <v>150.81095621855681</v>
      </c>
      <c r="DW23" s="34">
        <f t="shared" si="51"/>
        <v>167.26050000000009</v>
      </c>
      <c r="DX23" s="34">
        <f t="shared" si="52"/>
        <v>162.35980667077266</v>
      </c>
      <c r="DY23" s="34">
        <f t="shared" si="53"/>
        <v>177.69381402853946</v>
      </c>
      <c r="DZ23" s="35">
        <f t="shared" si="54"/>
        <v>172.53031283988949</v>
      </c>
      <c r="EA23" s="34" t="s">
        <v>37</v>
      </c>
      <c r="EB23" s="34"/>
      <c r="EC23" s="34"/>
      <c r="ED23" s="34">
        <f t="shared" si="94"/>
        <v>3.1683512949957113E-3</v>
      </c>
      <c r="EE23" s="34">
        <f t="shared" si="95"/>
        <v>3.0762920610878678E-3</v>
      </c>
      <c r="EF23" s="36">
        <v>13254.396000000001</v>
      </c>
      <c r="EG23" s="36">
        <v>2.6736326029876398</v>
      </c>
      <c r="EH23" s="36">
        <f t="shared" si="55"/>
        <v>354.37385278508964</v>
      </c>
      <c r="EI23" s="36">
        <f t="shared" si="56"/>
        <v>13232.211954545455</v>
      </c>
      <c r="EJ23" s="36">
        <f t="shared" si="57"/>
        <v>354.94029867042696</v>
      </c>
      <c r="EK23" s="36">
        <f t="shared" si="58"/>
        <v>14057.606011205367</v>
      </c>
      <c r="EL23" s="36">
        <f t="shared" si="59"/>
        <v>484.55596876118415</v>
      </c>
      <c r="EM23" s="36">
        <v>0.13396795911825199</v>
      </c>
      <c r="EN23" s="36"/>
      <c r="EO23" s="36"/>
      <c r="EP23" s="36">
        <f t="shared" si="96"/>
        <v>0.1384903947668647</v>
      </c>
      <c r="EQ23" s="36">
        <f t="shared" si="97"/>
        <v>4.7835613386707151E-3</v>
      </c>
      <c r="ER23" s="34">
        <v>917682.24399999995</v>
      </c>
      <c r="ES23" s="34">
        <v>0.56790558353961496</v>
      </c>
      <c r="ET23" s="34">
        <f t="shared" si="60"/>
        <v>96.047575225977639</v>
      </c>
      <c r="EU23" s="36">
        <v>758675.46</v>
      </c>
      <c r="EV23" s="36">
        <v>0.71013310149502695</v>
      </c>
      <c r="EW23" s="37">
        <f t="shared" si="61"/>
        <v>95.703184497613051</v>
      </c>
      <c r="EX23" s="34">
        <v>220095.465</v>
      </c>
      <c r="EY23" s="34">
        <v>0.69627784080769495</v>
      </c>
      <c r="EZ23" s="34">
        <f t="shared" si="62"/>
        <v>92.449300458356788</v>
      </c>
      <c r="FA23" s="36">
        <v>42077.497000000003</v>
      </c>
      <c r="FB23" s="36">
        <v>2.3853306019173099</v>
      </c>
      <c r="FC23" s="37">
        <f t="shared" si="63"/>
        <v>90.304646510535065</v>
      </c>
      <c r="FD23" s="34">
        <v>366192.01699999999</v>
      </c>
      <c r="FE23" s="34">
        <v>0.83001552531781797</v>
      </c>
      <c r="FF23" s="34">
        <f t="shared" si="64"/>
        <v>92.688676989933228</v>
      </c>
      <c r="FG23" s="36">
        <v>70406.879000000001</v>
      </c>
      <c r="FH23" s="36">
        <v>1.8183843187600801</v>
      </c>
      <c r="FI23" s="37">
        <f t="shared" si="65"/>
        <v>90.205402488698141</v>
      </c>
      <c r="FK23" s="38">
        <f t="shared" si="73"/>
        <v>93.728517558089223</v>
      </c>
      <c r="FL23" s="39">
        <f t="shared" si="66"/>
        <v>2.0119260998385231</v>
      </c>
      <c r="FM23" s="40">
        <f t="shared" si="67"/>
        <v>92.071077832282086</v>
      </c>
      <c r="FN23" s="41">
        <f t="shared" si="68"/>
        <v>3.1458880249023191</v>
      </c>
      <c r="FO23" s="42">
        <v>99.575080596660854</v>
      </c>
      <c r="FP23" s="41">
        <v>0.278853199575191</v>
      </c>
      <c r="FQ23" s="43"/>
      <c r="FR23" s="44">
        <f t="shared" si="69"/>
        <v>1.062377632666047</v>
      </c>
      <c r="FS23" s="45">
        <f t="shared" si="70"/>
        <v>2.2997679849882283E-2</v>
      </c>
      <c r="FT23" s="46">
        <f t="shared" si="71"/>
        <v>1.0815022799890337</v>
      </c>
      <c r="FU23" s="47">
        <f t="shared" si="72"/>
        <v>3.7076718417533475E-2</v>
      </c>
    </row>
    <row r="24" spans="1:177" x14ac:dyDescent="0.25">
      <c r="A24" s="4" t="s">
        <v>31</v>
      </c>
      <c r="B24" s="33" t="s">
        <v>148</v>
      </c>
      <c r="C24" s="4" t="s">
        <v>101</v>
      </c>
      <c r="D24" s="34">
        <v>1554.828</v>
      </c>
      <c r="E24" s="34">
        <v>9.7242577920207491</v>
      </c>
      <c r="F24" s="34">
        <f t="shared" si="0"/>
        <v>151.19548294252036</v>
      </c>
      <c r="G24" s="34">
        <f t="shared" si="1"/>
        <v>-3021.94</v>
      </c>
      <c r="H24" s="34">
        <f t="shared" si="2"/>
        <v>342.95301056818806</v>
      </c>
      <c r="I24" s="34">
        <f t="shared" si="3"/>
        <v>-3265.4005176546998</v>
      </c>
      <c r="J24" s="35">
        <f t="shared" si="4"/>
        <v>-386.02811886441458</v>
      </c>
      <c r="K24" s="34" t="s">
        <v>37</v>
      </c>
      <c r="L24" s="34"/>
      <c r="M24" s="34"/>
      <c r="N24" s="34">
        <f t="shared" si="74"/>
        <v>-13.592809048223369</v>
      </c>
      <c r="O24" s="34">
        <f t="shared" si="75"/>
        <v>-1.6072617450904894</v>
      </c>
      <c r="P24" s="36">
        <v>22507.532999999999</v>
      </c>
      <c r="Q24" s="36">
        <v>3.0741102948819901</v>
      </c>
      <c r="R24" s="36">
        <f t="shared" si="5"/>
        <v>691.9063890769612</v>
      </c>
      <c r="S24" s="36">
        <f t="shared" si="6"/>
        <v>-46478.607000000004</v>
      </c>
      <c r="T24" s="36">
        <f t="shared" si="7"/>
        <v>1088.2222139091316</v>
      </c>
      <c r="U24" s="36">
        <f t="shared" si="8"/>
        <v>-50223.12400566171</v>
      </c>
      <c r="V24" s="36">
        <f t="shared" si="9"/>
        <v>-2036.4551663076786</v>
      </c>
      <c r="W24" s="36" t="s">
        <v>37</v>
      </c>
      <c r="X24" s="36"/>
      <c r="Y24" s="36"/>
      <c r="Z24" s="36">
        <f t="shared" si="76"/>
        <v>-15.863273533058026</v>
      </c>
      <c r="AA24" s="36">
        <f t="shared" si="77"/>
        <v>-0.64442051249433618</v>
      </c>
      <c r="AB24" s="34">
        <v>4934833.1129999999</v>
      </c>
      <c r="AC24" s="34">
        <v>0.68400955739421399</v>
      </c>
      <c r="AD24" s="34">
        <f t="shared" si="10"/>
        <v>33754.730134374411</v>
      </c>
      <c r="AE24" s="34">
        <f t="shared" si="11"/>
        <v>-241115.45100000035</v>
      </c>
      <c r="AF24" s="34">
        <f t="shared" si="12"/>
        <v>41480.592996613421</v>
      </c>
      <c r="AG24" s="34">
        <f t="shared" si="13"/>
        <v>-260540.75147420118</v>
      </c>
      <c r="AH24" s="35">
        <f t="shared" si="14"/>
        <v>-45644.798932798658</v>
      </c>
      <c r="AI24" s="34" t="s">
        <v>37</v>
      </c>
      <c r="AJ24" s="34"/>
      <c r="AK24" s="34"/>
      <c r="AL24" s="34">
        <f t="shared" si="78"/>
        <v>-3.1350036877062242</v>
      </c>
      <c r="AM24" s="34">
        <f t="shared" si="79"/>
        <v>-0.54928348250297465</v>
      </c>
      <c r="AN24" s="36">
        <v>35470.813999999998</v>
      </c>
      <c r="AO24" s="36">
        <v>2.4387850322578601</v>
      </c>
      <c r="AP24" s="36">
        <f t="shared" si="15"/>
        <v>865.05690265202554</v>
      </c>
      <c r="AQ24" s="36">
        <f t="shared" si="16"/>
        <v>-112852.47900000001</v>
      </c>
      <c r="AR24" s="36">
        <f t="shared" si="17"/>
        <v>2123.8706436067105</v>
      </c>
      <c r="AS24" s="36">
        <f t="shared" si="18"/>
        <v>-123945.01761780554</v>
      </c>
      <c r="AT24" s="36">
        <f t="shared" si="19"/>
        <v>-6534.9929807119461</v>
      </c>
      <c r="AU24" s="36" t="s">
        <v>37</v>
      </c>
      <c r="AV24" s="36"/>
      <c r="AW24" s="36"/>
      <c r="AX24" s="37">
        <f t="shared" si="80"/>
        <v>-2.6846520884120069</v>
      </c>
      <c r="AY24" s="37">
        <f t="shared" si="81"/>
        <v>-0.14170222050265471</v>
      </c>
      <c r="AZ24" s="34">
        <v>13743.834000000001</v>
      </c>
      <c r="BA24" s="34">
        <v>3.8631022929994798</v>
      </c>
      <c r="BB24" s="34">
        <f t="shared" si="20"/>
        <v>530.93836640004213</v>
      </c>
      <c r="BC24" s="34">
        <f t="shared" si="21"/>
        <v>6999.843045454546</v>
      </c>
      <c r="BD24" s="34">
        <f t="shared" si="22"/>
        <v>600.96219531382599</v>
      </c>
      <c r="BE24" s="34">
        <f t="shared" si="23"/>
        <v>7687.8742698309461</v>
      </c>
      <c r="BF24" s="34">
        <f t="shared" si="24"/>
        <v>760.9280265679306</v>
      </c>
      <c r="BG24" s="34" t="s">
        <v>37</v>
      </c>
      <c r="BH24" s="34"/>
      <c r="BI24" s="34"/>
      <c r="BJ24" s="34">
        <f t="shared" si="82"/>
        <v>0.37713388618253352</v>
      </c>
      <c r="BK24" s="34">
        <f t="shared" si="83"/>
        <v>3.733937752704166E-2</v>
      </c>
      <c r="BL24" s="36">
        <v>514.58900000000006</v>
      </c>
      <c r="BM24" s="36">
        <v>15.7575499875985</v>
      </c>
      <c r="BN24" s="36">
        <f t="shared" si="25"/>
        <v>81.086618905683252</v>
      </c>
      <c r="BO24" s="36">
        <f t="shared" si="26"/>
        <v>212.58406818181822</v>
      </c>
      <c r="BP24" s="36">
        <f t="shared" si="27"/>
        <v>95.725910514123981</v>
      </c>
      <c r="BQ24" s="36">
        <f t="shared" si="28"/>
        <v>229.71075742273214</v>
      </c>
      <c r="BR24" s="36">
        <f t="shared" si="29"/>
        <v>103.71716953792067</v>
      </c>
      <c r="BS24" s="36">
        <v>2.7747059177032199E-5</v>
      </c>
      <c r="BT24" s="36"/>
      <c r="BU24" s="36"/>
      <c r="BV24" s="36">
        <f t="shared" si="84"/>
        <v>2.0663760270472281E-3</v>
      </c>
      <c r="BW24" s="36">
        <f t="shared" si="85"/>
        <v>9.3300768352090396E-4</v>
      </c>
      <c r="BX24" s="34">
        <v>3317.0770000000002</v>
      </c>
      <c r="BY24" s="34">
        <v>10.061761397891299</v>
      </c>
      <c r="BZ24" s="34">
        <f t="shared" si="30"/>
        <v>333.75637312433076</v>
      </c>
      <c r="CA24" s="34">
        <f t="shared" si="31"/>
        <v>2282.6902499999997</v>
      </c>
      <c r="CB24" s="34">
        <f t="shared" si="32"/>
        <v>343.03378804200355</v>
      </c>
      <c r="CC24" s="34">
        <f t="shared" si="33"/>
        <v>2466.5936199909115</v>
      </c>
      <c r="CD24" s="35">
        <f t="shared" si="34"/>
        <v>379.55796452014511</v>
      </c>
      <c r="CE24" s="34">
        <v>5.69805960794664E-2</v>
      </c>
      <c r="CF24" s="34"/>
      <c r="CG24" s="34"/>
      <c r="CH24" s="34">
        <f t="shared" si="86"/>
        <v>9.3901081924429405E-2</v>
      </c>
      <c r="CI24" s="34">
        <f t="shared" si="87"/>
        <v>1.44513275686395E-2</v>
      </c>
      <c r="CJ24" s="36">
        <v>27814.565999999999</v>
      </c>
      <c r="CK24" s="36">
        <v>2.64079488727227</v>
      </c>
      <c r="CL24" s="36">
        <f t="shared" si="35"/>
        <v>734.52563684497113</v>
      </c>
      <c r="CM24" s="36">
        <f t="shared" si="36"/>
        <v>26961.587454545454</v>
      </c>
      <c r="CN24" s="36">
        <f t="shared" si="37"/>
        <v>736.89075188922106</v>
      </c>
      <c r="CO24" s="36">
        <f t="shared" si="38"/>
        <v>29133.729204042826</v>
      </c>
      <c r="CP24" s="36">
        <f t="shared" si="39"/>
        <v>1250.7014223013553</v>
      </c>
      <c r="CQ24" s="36">
        <v>0.19776844884896599</v>
      </c>
      <c r="CR24" s="36"/>
      <c r="CS24" s="36"/>
      <c r="CT24" s="36">
        <f t="shared" si="88"/>
        <v>0.23431828143583272</v>
      </c>
      <c r="CU24" s="36">
        <f t="shared" si="89"/>
        <v>1.0072652093099179E-2</v>
      </c>
      <c r="CV24" s="34">
        <v>423.488</v>
      </c>
      <c r="CW24" s="34">
        <v>17.159733812071401</v>
      </c>
      <c r="CX24" s="34">
        <f t="shared" si="40"/>
        <v>72.669413526064929</v>
      </c>
      <c r="CY24" s="34">
        <f t="shared" si="41"/>
        <v>325.67131818181821</v>
      </c>
      <c r="CZ24" s="34">
        <f t="shared" si="42"/>
        <v>76.730312430208045</v>
      </c>
      <c r="DA24" s="34">
        <f t="shared" si="43"/>
        <v>351.90880393925676</v>
      </c>
      <c r="DB24" s="35">
        <f t="shared" si="44"/>
        <v>83.726519814129489</v>
      </c>
      <c r="DC24" s="34">
        <v>1.3586484658679801E-3</v>
      </c>
      <c r="DD24" s="34"/>
      <c r="DE24" s="34"/>
      <c r="DF24" s="34">
        <f t="shared" si="90"/>
        <v>2.5248337550079765E-3</v>
      </c>
      <c r="DG24" s="34">
        <f t="shared" si="91"/>
        <v>6.0074418604390387E-4</v>
      </c>
      <c r="DH24" s="36">
        <v>198.22800000000001</v>
      </c>
      <c r="DI24" s="36">
        <v>28.049980805292101</v>
      </c>
      <c r="DJ24" s="36">
        <f t="shared" si="45"/>
        <v>55.602915950714433</v>
      </c>
      <c r="DK24" s="36">
        <f t="shared" si="46"/>
        <v>178.81990909090911</v>
      </c>
      <c r="DL24" s="36">
        <f t="shared" si="47"/>
        <v>59.949280667379668</v>
      </c>
      <c r="DM24" s="36">
        <f t="shared" si="48"/>
        <v>193.22641207714943</v>
      </c>
      <c r="DN24" s="36">
        <f t="shared" si="49"/>
        <v>65.094125745930853</v>
      </c>
      <c r="DO24" s="36">
        <v>2.23938701135896E-3</v>
      </c>
      <c r="DP24" s="36"/>
      <c r="DQ24" s="36"/>
      <c r="DR24" s="36">
        <f t="shared" si="92"/>
        <v>2.2788014585773523E-3</v>
      </c>
      <c r="DS24" s="36">
        <f t="shared" si="93"/>
        <v>7.6770339813866289E-4</v>
      </c>
      <c r="DT24" s="34">
        <v>1230.46</v>
      </c>
      <c r="DU24" s="34">
        <v>8.1770290865398305</v>
      </c>
      <c r="DV24" s="34">
        <f t="shared" si="50"/>
        <v>100.615072098238</v>
      </c>
      <c r="DW24" s="34">
        <f t="shared" si="51"/>
        <v>486.6545000000001</v>
      </c>
      <c r="DX24" s="34">
        <f t="shared" si="52"/>
        <v>117.21840742796688</v>
      </c>
      <c r="DY24" s="34">
        <f t="shared" si="53"/>
        <v>525.86148507878693</v>
      </c>
      <c r="DZ24" s="35">
        <f t="shared" si="54"/>
        <v>127.8527944360666</v>
      </c>
      <c r="EA24" s="34" t="s">
        <v>37</v>
      </c>
      <c r="EB24" s="34"/>
      <c r="EC24" s="34"/>
      <c r="ED24" s="34">
        <f t="shared" si="94"/>
        <v>9.3763191833461761E-3</v>
      </c>
      <c r="EE24" s="34">
        <f t="shared" si="95"/>
        <v>2.279761174547494E-3</v>
      </c>
      <c r="EF24" s="36">
        <v>4709.0940000000001</v>
      </c>
      <c r="EG24" s="36">
        <v>10.5951988836278</v>
      </c>
      <c r="EH24" s="36">
        <f t="shared" si="55"/>
        <v>498.93787491698373</v>
      </c>
      <c r="EI24" s="36">
        <f t="shared" si="56"/>
        <v>4686.9099545454546</v>
      </c>
      <c r="EJ24" s="36">
        <f t="shared" si="57"/>
        <v>499.34035597894467</v>
      </c>
      <c r="EK24" s="36">
        <f t="shared" si="58"/>
        <v>5064.507631446585</v>
      </c>
      <c r="EL24" s="36">
        <f t="shared" si="59"/>
        <v>565.01839869813421</v>
      </c>
      <c r="EM24" s="36">
        <v>4.74138175238593E-2</v>
      </c>
      <c r="EN24" s="36"/>
      <c r="EO24" s="36"/>
      <c r="EP24" s="36">
        <f t="shared" si="96"/>
        <v>4.9893677530851228E-2</v>
      </c>
      <c r="EQ24" s="36">
        <f t="shared" si="97"/>
        <v>5.5674569149611669E-3</v>
      </c>
      <c r="ER24" s="34">
        <v>909367.59299999999</v>
      </c>
      <c r="ES24" s="34">
        <v>0.75747470527392702</v>
      </c>
      <c r="ET24" s="34">
        <f t="shared" si="60"/>
        <v>95.17733710965615</v>
      </c>
      <c r="EU24" s="36">
        <v>755705.08700000006</v>
      </c>
      <c r="EV24" s="36">
        <v>0.74734740945067701</v>
      </c>
      <c r="EW24" s="37">
        <f t="shared" si="61"/>
        <v>95.328486526960717</v>
      </c>
      <c r="EX24" s="34">
        <v>213884.56099999999</v>
      </c>
      <c r="EY24" s="34">
        <v>1.19753553376949</v>
      </c>
      <c r="EZ24" s="34">
        <f t="shared" si="62"/>
        <v>89.840461016735347</v>
      </c>
      <c r="FA24" s="36">
        <v>40812.692000000003</v>
      </c>
      <c r="FB24" s="36">
        <v>1.6099490920986901</v>
      </c>
      <c r="FC24" s="37">
        <f t="shared" si="63"/>
        <v>87.590184468513954</v>
      </c>
      <c r="FD24" s="34">
        <v>355741.09399999998</v>
      </c>
      <c r="FE24" s="34">
        <v>0.57734576007489402</v>
      </c>
      <c r="FF24" s="34">
        <f t="shared" si="64"/>
        <v>90.043392054096785</v>
      </c>
      <c r="FG24" s="36">
        <v>68453.417000000001</v>
      </c>
      <c r="FH24" s="36">
        <v>1.2142808735169</v>
      </c>
      <c r="FI24" s="37">
        <f t="shared" si="65"/>
        <v>87.702623946897162</v>
      </c>
      <c r="FK24" s="38">
        <f t="shared" si="73"/>
        <v>91.687063393496089</v>
      </c>
      <c r="FL24" s="39">
        <f t="shared" si="66"/>
        <v>3.0243682334943021</v>
      </c>
      <c r="FM24" s="40">
        <f t="shared" si="67"/>
        <v>90.20709831412394</v>
      </c>
      <c r="FN24" s="41">
        <f t="shared" si="68"/>
        <v>4.4356085917281236</v>
      </c>
      <c r="FO24" s="42">
        <v>99.073768594797173</v>
      </c>
      <c r="FP24" s="41">
        <v>0.27855247911816566</v>
      </c>
      <c r="FQ24" s="43"/>
      <c r="FR24" s="44">
        <f t="shared" si="69"/>
        <v>1.0805643122149016</v>
      </c>
      <c r="FS24" s="45">
        <f t="shared" si="70"/>
        <v>3.5772486199072882E-2</v>
      </c>
      <c r="FT24" s="46">
        <f t="shared" si="71"/>
        <v>1.0982923788302916</v>
      </c>
      <c r="FU24" s="47">
        <f t="shared" si="72"/>
        <v>5.4092775041450325E-2</v>
      </c>
    </row>
    <row r="25" spans="1:177" x14ac:dyDescent="0.25">
      <c r="A25" s="4" t="s">
        <v>31</v>
      </c>
      <c r="B25" s="33" t="s">
        <v>148</v>
      </c>
      <c r="C25" s="4" t="s">
        <v>30</v>
      </c>
      <c r="D25" s="34">
        <v>1678.9770000000001</v>
      </c>
      <c r="E25" s="34">
        <v>9.4291285256632307</v>
      </c>
      <c r="F25" s="34">
        <f t="shared" si="0"/>
        <v>158.31289924632475</v>
      </c>
      <c r="G25" s="34">
        <f t="shared" si="1"/>
        <v>-2897.7910000000002</v>
      </c>
      <c r="H25" s="34">
        <f t="shared" si="2"/>
        <v>346.14977605559523</v>
      </c>
      <c r="I25" s="34">
        <f t="shared" si="3"/>
        <v>-3098.4212528204571</v>
      </c>
      <c r="J25" s="35">
        <f t="shared" si="4"/>
        <v>-390.73000563540188</v>
      </c>
      <c r="K25" s="34" t="s">
        <v>37</v>
      </c>
      <c r="L25" s="34"/>
      <c r="M25" s="34"/>
      <c r="N25" s="34">
        <f t="shared" si="74"/>
        <v>-12.89772823053098</v>
      </c>
      <c r="O25" s="34">
        <f t="shared" si="75"/>
        <v>-1.6267953819974834</v>
      </c>
      <c r="P25" s="36">
        <v>23486.492999999999</v>
      </c>
      <c r="Q25" s="36">
        <v>2.7231747234709802</v>
      </c>
      <c r="R25" s="36">
        <f t="shared" si="5"/>
        <v>639.57824080578109</v>
      </c>
      <c r="S25" s="36">
        <f t="shared" si="6"/>
        <v>-45499.646999999997</v>
      </c>
      <c r="T25" s="36">
        <f t="shared" si="7"/>
        <v>1055.724140915604</v>
      </c>
      <c r="U25" s="36">
        <f t="shared" si="8"/>
        <v>-48649.841641660329</v>
      </c>
      <c r="V25" s="36">
        <f t="shared" si="9"/>
        <v>-2267.3767957533141</v>
      </c>
      <c r="W25" s="36" t="s">
        <v>37</v>
      </c>
      <c r="X25" s="36"/>
      <c r="Y25" s="36"/>
      <c r="Z25" s="36">
        <f t="shared" si="76"/>
        <v>-15.366342906399346</v>
      </c>
      <c r="AA25" s="36">
        <f t="shared" si="77"/>
        <v>-0.7171709773436673</v>
      </c>
      <c r="AB25" s="34">
        <v>4983433.5080000004</v>
      </c>
      <c r="AC25" s="34">
        <v>0.47322397636144098</v>
      </c>
      <c r="AD25" s="34">
        <f t="shared" si="10"/>
        <v>23582.802205886052</v>
      </c>
      <c r="AE25" s="34">
        <f t="shared" si="11"/>
        <v>-192515.05599999987</v>
      </c>
      <c r="AF25" s="34">
        <f t="shared" si="12"/>
        <v>33725.455501567274</v>
      </c>
      <c r="AG25" s="34">
        <f t="shared" si="13"/>
        <v>-205843.94837250857</v>
      </c>
      <c r="AH25" s="35">
        <f t="shared" si="14"/>
        <v>-37007.854915396179</v>
      </c>
      <c r="AI25" s="34" t="s">
        <v>37</v>
      </c>
      <c r="AJ25" s="34"/>
      <c r="AK25" s="34"/>
      <c r="AL25" s="34">
        <f t="shared" si="78"/>
        <v>-2.4768545173391963</v>
      </c>
      <c r="AM25" s="34">
        <f t="shared" si="79"/>
        <v>-0.44534542255302756</v>
      </c>
      <c r="AN25" s="36">
        <v>30243.501</v>
      </c>
      <c r="AO25" s="36">
        <v>1.1450908613292801</v>
      </c>
      <c r="AP25" s="36">
        <f t="shared" si="15"/>
        <v>346.31556609702943</v>
      </c>
      <c r="AQ25" s="36">
        <f t="shared" si="16"/>
        <v>-118079.792</v>
      </c>
      <c r="AR25" s="36">
        <f t="shared" si="17"/>
        <v>1970.3901992421638</v>
      </c>
      <c r="AS25" s="36">
        <f t="shared" si="18"/>
        <v>-129279.08533108085</v>
      </c>
      <c r="AT25" s="36">
        <f t="shared" si="19"/>
        <v>-7687.8908063803801</v>
      </c>
      <c r="AU25" s="36" t="s">
        <v>37</v>
      </c>
      <c r="AV25" s="36"/>
      <c r="AW25" s="36"/>
      <c r="AX25" s="37">
        <f t="shared" si="80"/>
        <v>-2.8001881244819105</v>
      </c>
      <c r="AY25" s="37">
        <f t="shared" si="81"/>
        <v>-0.16666243880739107</v>
      </c>
      <c r="AZ25" s="34">
        <v>11965.591</v>
      </c>
      <c r="BA25" s="34">
        <v>3.5912054793760002</v>
      </c>
      <c r="BB25" s="34">
        <f t="shared" si="20"/>
        <v>429.70895963172154</v>
      </c>
      <c r="BC25" s="34">
        <f t="shared" si="21"/>
        <v>5221.6000454545456</v>
      </c>
      <c r="BD25" s="34">
        <f t="shared" si="22"/>
        <v>513.72152112661604</v>
      </c>
      <c r="BE25" s="34">
        <f t="shared" si="23"/>
        <v>5716.8433853702409</v>
      </c>
      <c r="BF25" s="34">
        <f t="shared" si="24"/>
        <v>650.24701378583416</v>
      </c>
      <c r="BG25" s="34" t="s">
        <v>37</v>
      </c>
      <c r="BH25" s="34"/>
      <c r="BI25" s="34"/>
      <c r="BJ25" s="34">
        <f t="shared" si="82"/>
        <v>0.28044362940251366</v>
      </c>
      <c r="BK25" s="34">
        <f t="shared" si="83"/>
        <v>3.1905774104299976E-2</v>
      </c>
      <c r="BL25" s="36">
        <v>540.62199999999996</v>
      </c>
      <c r="BM25" s="36">
        <v>10.799452668833601</v>
      </c>
      <c r="BN25" s="36">
        <f t="shared" si="25"/>
        <v>58.384217007301586</v>
      </c>
      <c r="BO25" s="36">
        <f t="shared" si="26"/>
        <v>238.61706818181813</v>
      </c>
      <c r="BP25" s="36">
        <f t="shared" si="27"/>
        <v>77.441119398922993</v>
      </c>
      <c r="BQ25" s="36">
        <f t="shared" si="28"/>
        <v>255.13786030126164</v>
      </c>
      <c r="BR25" s="36">
        <f t="shared" si="29"/>
        <v>83.44251422930688</v>
      </c>
      <c r="BS25" s="36">
        <v>2.68607076367991E-4</v>
      </c>
      <c r="BT25" s="36"/>
      <c r="BU25" s="36"/>
      <c r="BV25" s="36">
        <f t="shared" si="84"/>
        <v>2.2951069598731774E-3</v>
      </c>
      <c r="BW25" s="36">
        <f t="shared" si="85"/>
        <v>7.5063337971006223E-4</v>
      </c>
      <c r="BX25" s="34">
        <v>3541.4029999999998</v>
      </c>
      <c r="BY25" s="34">
        <v>5.8135989042346399</v>
      </c>
      <c r="BZ25" s="34">
        <f t="shared" si="30"/>
        <v>205.88296600253264</v>
      </c>
      <c r="CA25" s="34">
        <f t="shared" si="31"/>
        <v>2507.0162499999992</v>
      </c>
      <c r="CB25" s="34">
        <f t="shared" si="32"/>
        <v>220.60521033588199</v>
      </c>
      <c r="CC25" s="34">
        <f t="shared" si="33"/>
        <v>2680.5909847073999</v>
      </c>
      <c r="CD25" s="35">
        <f t="shared" si="34"/>
        <v>259.57327823801415</v>
      </c>
      <c r="CE25" s="34">
        <v>6.5914051484013803E-2</v>
      </c>
      <c r="CF25" s="34"/>
      <c r="CG25" s="34"/>
      <c r="CH25" s="34">
        <f t="shared" si="86"/>
        <v>0.10204777618042485</v>
      </c>
      <c r="CI25" s="34">
        <f t="shared" si="87"/>
        <v>9.88498433480808E-3</v>
      </c>
      <c r="CJ25" s="36">
        <v>33352.737000000001</v>
      </c>
      <c r="CK25" s="36">
        <v>2.36913758213473</v>
      </c>
      <c r="CL25" s="36">
        <f t="shared" si="35"/>
        <v>790.17222693755548</v>
      </c>
      <c r="CM25" s="36">
        <f t="shared" si="36"/>
        <v>32499.758454545456</v>
      </c>
      <c r="CN25" s="36">
        <f t="shared" si="37"/>
        <v>792.3712622633451</v>
      </c>
      <c r="CO25" s="36">
        <f t="shared" si="38"/>
        <v>34749.8982180202</v>
      </c>
      <c r="CP25" s="36">
        <f t="shared" si="39"/>
        <v>1640.3180585629957</v>
      </c>
      <c r="CQ25" s="36">
        <v>0.243911656850264</v>
      </c>
      <c r="CR25" s="36"/>
      <c r="CS25" s="36"/>
      <c r="CT25" s="36">
        <f t="shared" si="88"/>
        <v>0.27948829940338282</v>
      </c>
      <c r="CU25" s="36">
        <f t="shared" si="89"/>
        <v>1.3207422691844306E-2</v>
      </c>
      <c r="CV25" s="34">
        <v>365.42200000000003</v>
      </c>
      <c r="CW25" s="34">
        <v>13.124862273978801</v>
      </c>
      <c r="CX25" s="34">
        <f t="shared" si="40"/>
        <v>47.96113421881882</v>
      </c>
      <c r="CY25" s="34">
        <f t="shared" si="41"/>
        <v>267.60531818181823</v>
      </c>
      <c r="CZ25" s="34">
        <f t="shared" si="42"/>
        <v>53.916301606941332</v>
      </c>
      <c r="DA25" s="34">
        <f t="shared" si="43"/>
        <v>286.13312872540712</v>
      </c>
      <c r="DB25" s="35">
        <f t="shared" si="44"/>
        <v>58.797891625158066</v>
      </c>
      <c r="DC25" s="34">
        <v>9.1595135230788504E-4</v>
      </c>
      <c r="DD25" s="34"/>
      <c r="DE25" s="34"/>
      <c r="DF25" s="34">
        <f t="shared" si="90"/>
        <v>2.05291420318274E-3</v>
      </c>
      <c r="DG25" s="34">
        <f t="shared" si="91"/>
        <v>4.2188727073904373E-4</v>
      </c>
      <c r="DH25" s="36">
        <v>123.142</v>
      </c>
      <c r="DI25" s="36">
        <v>34.076340954266598</v>
      </c>
      <c r="DJ25" s="36">
        <f t="shared" si="45"/>
        <v>41.962287777902972</v>
      </c>
      <c r="DK25" s="36">
        <f t="shared" si="46"/>
        <v>103.73390909090909</v>
      </c>
      <c r="DL25" s="36">
        <f t="shared" si="47"/>
        <v>47.571688911258903</v>
      </c>
      <c r="DM25" s="36">
        <f t="shared" si="48"/>
        <v>110.91598688981294</v>
      </c>
      <c r="DN25" s="36">
        <f t="shared" si="49"/>
        <v>51.062530625954302</v>
      </c>
      <c r="DO25" s="36">
        <v>1.3460260515416201E-3</v>
      </c>
      <c r="DP25" s="36"/>
      <c r="DQ25" s="36"/>
      <c r="DR25" s="36">
        <f t="shared" si="92"/>
        <v>1.3080795217743557E-3</v>
      </c>
      <c r="DS25" s="36">
        <f t="shared" si="93"/>
        <v>6.0221085554569445E-4</v>
      </c>
      <c r="DT25" s="34">
        <v>1533.837</v>
      </c>
      <c r="DU25" s="34">
        <v>7.1292952159545901</v>
      </c>
      <c r="DV25" s="34">
        <f t="shared" si="50"/>
        <v>109.3517678615414</v>
      </c>
      <c r="DW25" s="34">
        <f t="shared" si="51"/>
        <v>790.03150000000005</v>
      </c>
      <c r="DX25" s="34">
        <f t="shared" si="52"/>
        <v>124.79812274653673</v>
      </c>
      <c r="DY25" s="34">
        <f t="shared" si="53"/>
        <v>844.72979245143108</v>
      </c>
      <c r="DZ25" s="35">
        <f t="shared" si="54"/>
        <v>137.73761186934937</v>
      </c>
      <c r="EA25" s="34" t="s">
        <v>37</v>
      </c>
      <c r="EB25" s="34"/>
      <c r="EC25" s="34"/>
      <c r="ED25" s="34">
        <f t="shared" si="94"/>
        <v>1.5061867777823106E-2</v>
      </c>
      <c r="EE25" s="34">
        <f t="shared" si="95"/>
        <v>2.4561440210642575E-3</v>
      </c>
      <c r="EF25" s="36">
        <v>3664.6469999999999</v>
      </c>
      <c r="EG25" s="36">
        <v>9.5820104047896404</v>
      </c>
      <c r="EH25" s="36">
        <f t="shared" si="55"/>
        <v>351.1468568388114</v>
      </c>
      <c r="EI25" s="36">
        <f t="shared" si="56"/>
        <v>3642.4629545454545</v>
      </c>
      <c r="EJ25" s="36">
        <f t="shared" si="57"/>
        <v>351.71849986925656</v>
      </c>
      <c r="EK25" s="36">
        <f t="shared" si="58"/>
        <v>3894.6510051880314</v>
      </c>
      <c r="EL25" s="36">
        <f t="shared" si="59"/>
        <v>407.6883571543683</v>
      </c>
      <c r="EM25" s="36">
        <v>3.6834763263888397E-2</v>
      </c>
      <c r="EN25" s="36"/>
      <c r="EO25" s="36"/>
      <c r="EP25" s="36">
        <f t="shared" si="96"/>
        <v>3.8368677764743279E-2</v>
      </c>
      <c r="EQ25" s="36">
        <f t="shared" si="97"/>
        <v>4.0173000028837051E-3</v>
      </c>
      <c r="ER25" s="34">
        <v>910841.73800000001</v>
      </c>
      <c r="ES25" s="34">
        <v>0.51338688888738804</v>
      </c>
      <c r="ET25" s="34">
        <f t="shared" si="60"/>
        <v>95.331625866692931</v>
      </c>
      <c r="EU25" s="36">
        <v>751551.27500000002</v>
      </c>
      <c r="EV25" s="36">
        <v>0.76266557061720197</v>
      </c>
      <c r="EW25" s="37">
        <f t="shared" si="61"/>
        <v>94.804503536652319</v>
      </c>
      <c r="EX25" s="34">
        <v>211653.57699999999</v>
      </c>
      <c r="EY25" s="34">
        <v>1.4205773451750301</v>
      </c>
      <c r="EZ25" s="34">
        <f t="shared" si="62"/>
        <v>88.903354429219846</v>
      </c>
      <c r="FA25" s="36">
        <v>39937.56</v>
      </c>
      <c r="FB25" s="36">
        <v>2.18329045768064</v>
      </c>
      <c r="FC25" s="37">
        <f t="shared" si="63"/>
        <v>85.712019379225055</v>
      </c>
      <c r="FD25" s="34">
        <v>351775.15399999998</v>
      </c>
      <c r="FE25" s="34">
        <v>0.70561702921602698</v>
      </c>
      <c r="FF25" s="34">
        <f t="shared" si="64"/>
        <v>89.039553317706591</v>
      </c>
      <c r="FG25" s="36">
        <v>67410.034</v>
      </c>
      <c r="FH25" s="36">
        <v>1.86591922920358</v>
      </c>
      <c r="FI25" s="37">
        <f t="shared" si="65"/>
        <v>86.365840030301953</v>
      </c>
      <c r="FK25" s="38">
        <f t="shared" si="73"/>
        <v>91.091511204539799</v>
      </c>
      <c r="FL25" s="39">
        <f t="shared" si="66"/>
        <v>3.6726784225495153</v>
      </c>
      <c r="FM25" s="40">
        <f t="shared" si="67"/>
        <v>88.960787648726452</v>
      </c>
      <c r="FN25" s="41">
        <f t="shared" si="68"/>
        <v>5.0713540494666356</v>
      </c>
      <c r="FO25" s="42">
        <v>97.398285199891532</v>
      </c>
      <c r="FP25" s="41">
        <v>0.27826744286497729</v>
      </c>
      <c r="FQ25" s="43"/>
      <c r="FR25" s="44">
        <f t="shared" si="69"/>
        <v>1.0692355842158585</v>
      </c>
      <c r="FS25" s="45">
        <f t="shared" si="70"/>
        <v>4.3218135137767448E-2</v>
      </c>
      <c r="FT25" s="46">
        <f t="shared" si="71"/>
        <v>1.0948451309185983</v>
      </c>
      <c r="FU25" s="47">
        <f t="shared" si="72"/>
        <v>6.2491756628884176E-2</v>
      </c>
    </row>
    <row r="26" spans="1:177" x14ac:dyDescent="0.25">
      <c r="A26" s="4" t="s">
        <v>31</v>
      </c>
      <c r="B26" s="33" t="s">
        <v>148</v>
      </c>
      <c r="C26" s="4" t="s">
        <v>71</v>
      </c>
      <c r="D26" s="34">
        <v>1642.9380000000001</v>
      </c>
      <c r="E26" s="34">
        <v>7.5979007572251396</v>
      </c>
      <c r="F26" s="34">
        <f t="shared" si="0"/>
        <v>124.82879874273958</v>
      </c>
      <c r="G26" s="34">
        <f t="shared" si="1"/>
        <v>-2933.83</v>
      </c>
      <c r="H26" s="34">
        <f t="shared" si="2"/>
        <v>332.17303080039045</v>
      </c>
      <c r="I26" s="34">
        <f t="shared" si="3"/>
        <v>-3196.0851061869921</v>
      </c>
      <c r="J26" s="35">
        <f t="shared" si="4"/>
        <v>-387.68862948513367</v>
      </c>
      <c r="K26" s="34" t="s">
        <v>37</v>
      </c>
      <c r="L26" s="34"/>
      <c r="M26" s="34"/>
      <c r="N26" s="34">
        <f t="shared" si="74"/>
        <v>-13.304271349069609</v>
      </c>
      <c r="O26" s="34">
        <f t="shared" si="75"/>
        <v>-1.6141577239515112</v>
      </c>
      <c r="P26" s="36">
        <v>20510.794999999998</v>
      </c>
      <c r="Q26" s="36">
        <v>2.6752678128210001</v>
      </c>
      <c r="R26" s="36">
        <f t="shared" si="5"/>
        <v>548.71869678869894</v>
      </c>
      <c r="S26" s="36">
        <f t="shared" si="6"/>
        <v>-48475.345000000001</v>
      </c>
      <c r="T26" s="36">
        <f t="shared" si="7"/>
        <v>1003.2872688344354</v>
      </c>
      <c r="U26" s="36">
        <f t="shared" si="8"/>
        <v>-52808.556791557821</v>
      </c>
      <c r="V26" s="36">
        <f t="shared" si="9"/>
        <v>-2545.3380739153813</v>
      </c>
      <c r="W26" s="36" t="s">
        <v>37</v>
      </c>
      <c r="X26" s="36"/>
      <c r="Y26" s="36"/>
      <c r="Z26" s="36">
        <f t="shared" si="76"/>
        <v>-16.679897912684087</v>
      </c>
      <c r="AA26" s="36">
        <f t="shared" si="77"/>
        <v>-0.80501667638012897</v>
      </c>
      <c r="AB26" s="34">
        <v>4956420.2779999999</v>
      </c>
      <c r="AC26" s="34">
        <v>0.44070881260561701</v>
      </c>
      <c r="AD26" s="34">
        <f t="shared" si="10"/>
        <v>21843.380954917819</v>
      </c>
      <c r="AE26" s="34">
        <f t="shared" si="11"/>
        <v>-219528.28600000031</v>
      </c>
      <c r="AF26" s="34">
        <f t="shared" si="12"/>
        <v>32532.923023422238</v>
      </c>
      <c r="AG26" s="34">
        <f t="shared" si="13"/>
        <v>-239151.92266469408</v>
      </c>
      <c r="AH26" s="35">
        <f t="shared" si="14"/>
        <v>-36938.312486559327</v>
      </c>
      <c r="AI26" s="34" t="s">
        <v>37</v>
      </c>
      <c r="AJ26" s="34"/>
      <c r="AK26" s="34"/>
      <c r="AL26" s="34">
        <f t="shared" si="78"/>
        <v>-2.8776387387908851</v>
      </c>
      <c r="AM26" s="34">
        <f t="shared" si="79"/>
        <v>-0.44452333926609744</v>
      </c>
      <c r="AN26" s="36">
        <v>35557.142</v>
      </c>
      <c r="AO26" s="36">
        <v>1.7040272376060599</v>
      </c>
      <c r="AP26" s="36">
        <f t="shared" si="15"/>
        <v>605.90338459426403</v>
      </c>
      <c r="AQ26" s="36">
        <f t="shared" si="16"/>
        <v>-112766.15100000001</v>
      </c>
      <c r="AR26" s="36">
        <f t="shared" si="17"/>
        <v>2032.1471347841061</v>
      </c>
      <c r="AS26" s="36">
        <f t="shared" si="18"/>
        <v>-125874.10453880449</v>
      </c>
      <c r="AT26" s="36">
        <f t="shared" si="19"/>
        <v>-8563.9109862151254</v>
      </c>
      <c r="AU26" s="36" t="s">
        <v>37</v>
      </c>
      <c r="AV26" s="36"/>
      <c r="AW26" s="36"/>
      <c r="AX26" s="37">
        <f t="shared" si="80"/>
        <v>-2.726436157919002</v>
      </c>
      <c r="AY26" s="37">
        <f t="shared" si="81"/>
        <v>-0.18561583739539719</v>
      </c>
      <c r="AZ26" s="34">
        <v>13910.165999999999</v>
      </c>
      <c r="BA26" s="34">
        <v>2.8859621102166502</v>
      </c>
      <c r="BB26" s="34">
        <f t="shared" si="20"/>
        <v>401.44212022823899</v>
      </c>
      <c r="BC26" s="34">
        <f t="shared" si="21"/>
        <v>7166.1750454545445</v>
      </c>
      <c r="BD26" s="34">
        <f t="shared" si="22"/>
        <v>490.32212592765143</v>
      </c>
      <c r="BE26" s="34">
        <f t="shared" si="23"/>
        <v>7999.1722588360517</v>
      </c>
      <c r="BF26" s="34">
        <f t="shared" si="24"/>
        <v>758.26136148828937</v>
      </c>
      <c r="BG26" s="34" t="s">
        <v>37</v>
      </c>
      <c r="BH26" s="34"/>
      <c r="BI26" s="34"/>
      <c r="BJ26" s="34">
        <f t="shared" si="82"/>
        <v>0.39240482015384115</v>
      </c>
      <c r="BK26" s="34">
        <f t="shared" si="83"/>
        <v>3.7209559455354591E-2</v>
      </c>
      <c r="BL26" s="36">
        <v>523.6</v>
      </c>
      <c r="BM26" s="36">
        <v>19.0152371852922</v>
      </c>
      <c r="BN26" s="36">
        <f t="shared" si="25"/>
        <v>99.563781902189959</v>
      </c>
      <c r="BO26" s="36">
        <f t="shared" si="26"/>
        <v>221.59506818181819</v>
      </c>
      <c r="BP26" s="36">
        <f t="shared" si="27"/>
        <v>111.80946670505773</v>
      </c>
      <c r="BQ26" s="36">
        <f t="shared" si="28"/>
        <v>241.40345453567528</v>
      </c>
      <c r="BR26" s="36">
        <f t="shared" si="29"/>
        <v>122.25655190044934</v>
      </c>
      <c r="BS26" s="36">
        <v>1.1111776616077299E-4</v>
      </c>
      <c r="BT26" s="36"/>
      <c r="BU26" s="36"/>
      <c r="BV26" s="36">
        <f t="shared" si="84"/>
        <v>2.1715583410006232E-3</v>
      </c>
      <c r="BW26" s="36">
        <f t="shared" si="85"/>
        <v>1.0997788527314363E-3</v>
      </c>
      <c r="BX26" s="34">
        <v>3664.5309999999999</v>
      </c>
      <c r="BY26" s="34">
        <v>8.2991119652936405</v>
      </c>
      <c r="BZ26" s="34">
        <f t="shared" si="30"/>
        <v>304.12353069289469</v>
      </c>
      <c r="CA26" s="34">
        <f t="shared" si="31"/>
        <v>2630.1442499999994</v>
      </c>
      <c r="CB26" s="34">
        <f t="shared" si="32"/>
        <v>314.27692415837788</v>
      </c>
      <c r="CC26" s="34">
        <f t="shared" si="33"/>
        <v>2865.2528825965906</v>
      </c>
      <c r="CD26" s="35">
        <f t="shared" si="34"/>
        <v>364.38049898386743</v>
      </c>
      <c r="CE26" s="34">
        <v>7.0817444300945998E-2</v>
      </c>
      <c r="CF26" s="34"/>
      <c r="CG26" s="34"/>
      <c r="CH26" s="34">
        <f t="shared" si="86"/>
        <v>0.10907769463212237</v>
      </c>
      <c r="CI26" s="34">
        <f t="shared" si="87"/>
        <v>1.3874298922873438E-2</v>
      </c>
      <c r="CJ26" s="36">
        <v>45121.267</v>
      </c>
      <c r="CK26" s="36">
        <v>1.5792662845333201</v>
      </c>
      <c r="CL26" s="36">
        <f t="shared" si="35"/>
        <v>712.58495688525909</v>
      </c>
      <c r="CM26" s="36">
        <f t="shared" si="36"/>
        <v>44268.288454545451</v>
      </c>
      <c r="CN26" s="36">
        <f t="shared" si="37"/>
        <v>715.02264986258842</v>
      </c>
      <c r="CO26" s="36">
        <f t="shared" si="38"/>
        <v>48225.431400579553</v>
      </c>
      <c r="CP26" s="36">
        <f t="shared" si="39"/>
        <v>2239.0862732493756</v>
      </c>
      <c r="CQ26" s="36">
        <v>0.34196527918505898</v>
      </c>
      <c r="CR26" s="36"/>
      <c r="CS26" s="36"/>
      <c r="CT26" s="36">
        <f t="shared" si="88"/>
        <v>0.3878700226855048</v>
      </c>
      <c r="CU26" s="36">
        <f t="shared" si="89"/>
        <v>1.8029220638821074E-2</v>
      </c>
      <c r="CV26" s="34">
        <v>380.43599999999998</v>
      </c>
      <c r="CW26" s="34">
        <v>20.3834224571949</v>
      </c>
      <c r="CX26" s="34">
        <f t="shared" si="40"/>
        <v>77.545877059253982</v>
      </c>
      <c r="CY26" s="34">
        <f t="shared" si="41"/>
        <v>282.61931818181819</v>
      </c>
      <c r="CZ26" s="34">
        <f t="shared" si="42"/>
        <v>81.3637525701958</v>
      </c>
      <c r="DA26" s="34">
        <f t="shared" si="43"/>
        <v>307.8826631269132</v>
      </c>
      <c r="DB26" s="35">
        <f t="shared" si="44"/>
        <v>89.644330021430449</v>
      </c>
      <c r="DC26" s="34">
        <v>1.0304185872300599E-3</v>
      </c>
      <c r="DD26" s="34"/>
      <c r="DE26" s="34"/>
      <c r="DF26" s="34">
        <f t="shared" si="90"/>
        <v>2.2089601957749243E-3</v>
      </c>
      <c r="DG26" s="34">
        <f t="shared" si="91"/>
        <v>6.4319317512706315E-4</v>
      </c>
      <c r="DH26" s="36">
        <v>174.20099999999999</v>
      </c>
      <c r="DI26" s="36">
        <v>32.8691784791068</v>
      </c>
      <c r="DJ26" s="36">
        <f t="shared" si="45"/>
        <v>57.258437602388831</v>
      </c>
      <c r="DK26" s="36">
        <f t="shared" si="46"/>
        <v>154.79290909090909</v>
      </c>
      <c r="DL26" s="36">
        <f t="shared" si="47"/>
        <v>61.487890409256224</v>
      </c>
      <c r="DM26" s="36">
        <f t="shared" si="48"/>
        <v>168.62984947621766</v>
      </c>
      <c r="DN26" s="36">
        <f t="shared" si="49"/>
        <v>67.385285455784313</v>
      </c>
      <c r="DO26" s="36">
        <v>1.9535176910924499E-3</v>
      </c>
      <c r="DP26" s="36"/>
      <c r="DQ26" s="36"/>
      <c r="DR26" s="36">
        <f t="shared" si="92"/>
        <v>1.9887237092238472E-3</v>
      </c>
      <c r="DS26" s="36">
        <f t="shared" si="93"/>
        <v>7.947185718385338E-4</v>
      </c>
      <c r="DT26" s="34">
        <v>1097.2909999999999</v>
      </c>
      <c r="DU26" s="34">
        <v>10.2069382168825</v>
      </c>
      <c r="DV26" s="34">
        <f t="shared" si="50"/>
        <v>111.99981442941215</v>
      </c>
      <c r="DW26" s="34">
        <f t="shared" si="51"/>
        <v>353.4855</v>
      </c>
      <c r="DX26" s="34">
        <f t="shared" si="52"/>
        <v>127.12482345646725</v>
      </c>
      <c r="DY26" s="34">
        <f t="shared" si="53"/>
        <v>385.0835739640886</v>
      </c>
      <c r="DZ26" s="35">
        <f t="shared" si="54"/>
        <v>139.49928158728102</v>
      </c>
      <c r="EA26" s="34" t="s">
        <v>37</v>
      </c>
      <c r="EB26" s="34"/>
      <c r="EC26" s="34"/>
      <c r="ED26" s="34">
        <f t="shared" si="94"/>
        <v>6.8661931025620244E-3</v>
      </c>
      <c r="EE26" s="34">
        <f t="shared" si="95"/>
        <v>2.4873743283543304E-3</v>
      </c>
      <c r="EF26" s="36">
        <v>1701.0350000000001</v>
      </c>
      <c r="EG26" s="36">
        <v>11.159148702706601</v>
      </c>
      <c r="EH26" s="36">
        <f t="shared" si="55"/>
        <v>189.82102513508522</v>
      </c>
      <c r="EI26" s="36">
        <f t="shared" si="56"/>
        <v>1678.8509545454547</v>
      </c>
      <c r="EJ26" s="36">
        <f t="shared" si="57"/>
        <v>190.87642511802804</v>
      </c>
      <c r="EK26" s="36">
        <f t="shared" si="58"/>
        <v>1828.9234656849724</v>
      </c>
      <c r="EL26" s="36">
        <f t="shared" si="59"/>
        <v>222.65817896059394</v>
      </c>
      <c r="EM26" s="36">
        <v>1.69456182009699E-2</v>
      </c>
      <c r="EN26" s="36"/>
      <c r="EO26" s="36"/>
      <c r="EP26" s="36">
        <f t="shared" si="96"/>
        <v>1.8017885304168941E-2</v>
      </c>
      <c r="EQ26" s="36">
        <f t="shared" si="97"/>
        <v>2.1939117425098095E-3</v>
      </c>
      <c r="ER26" s="34">
        <v>919599.83400000003</v>
      </c>
      <c r="ES26" s="34">
        <v>0.95825393771978595</v>
      </c>
      <c r="ET26" s="34">
        <f t="shared" si="60"/>
        <v>96.248276362979908</v>
      </c>
      <c r="EU26" s="36">
        <v>762725.98899999994</v>
      </c>
      <c r="EV26" s="36">
        <v>0.97989171039572398</v>
      </c>
      <c r="EW26" s="37">
        <f t="shared" si="61"/>
        <v>96.214138844548074</v>
      </c>
      <c r="EX26" s="34">
        <v>212710.56099999999</v>
      </c>
      <c r="EY26" s="34">
        <v>1.0933755123375</v>
      </c>
      <c r="EZ26" s="34">
        <f t="shared" si="62"/>
        <v>89.347331915969406</v>
      </c>
      <c r="FA26" s="36">
        <v>40031.163999999997</v>
      </c>
      <c r="FB26" s="36">
        <v>2.0167793567806598</v>
      </c>
      <c r="FC26" s="37">
        <f t="shared" si="63"/>
        <v>85.912907662384399</v>
      </c>
      <c r="FD26" s="34">
        <v>353032.21600000001</v>
      </c>
      <c r="FE26" s="34">
        <v>0.73936369950378</v>
      </c>
      <c r="FF26" s="34">
        <f t="shared" si="64"/>
        <v>89.357734512995506</v>
      </c>
      <c r="FG26" s="36">
        <v>67290.385999999999</v>
      </c>
      <c r="FH26" s="36">
        <v>1.0326571024939499</v>
      </c>
      <c r="FI26" s="37">
        <f t="shared" si="65"/>
        <v>86.212546827276043</v>
      </c>
      <c r="FK26" s="38">
        <f t="shared" si="73"/>
        <v>91.651114263981597</v>
      </c>
      <c r="FL26" s="39">
        <f t="shared" si="66"/>
        <v>3.9812625606528482</v>
      </c>
      <c r="FM26" s="40">
        <f t="shared" si="67"/>
        <v>89.446531111402848</v>
      </c>
      <c r="FN26" s="41">
        <f t="shared" si="68"/>
        <v>5.8628347861405441</v>
      </c>
      <c r="FO26" s="42">
        <v>99.843808695307416</v>
      </c>
      <c r="FP26" s="41">
        <v>0.27960575890960776</v>
      </c>
      <c r="FQ26" s="43"/>
      <c r="FR26" s="44">
        <f t="shared" si="69"/>
        <v>1.0893900144817499</v>
      </c>
      <c r="FS26" s="45">
        <f t="shared" si="70"/>
        <v>4.7420602934065782E-2</v>
      </c>
      <c r="FT26" s="46">
        <f t="shared" si="71"/>
        <v>1.1162401431862694</v>
      </c>
      <c r="FU26" s="47">
        <f t="shared" si="72"/>
        <v>7.3231480273500738E-2</v>
      </c>
    </row>
    <row r="27" spans="1:177" x14ac:dyDescent="0.25">
      <c r="A27" s="4" t="s">
        <v>31</v>
      </c>
      <c r="B27" s="33" t="s">
        <v>148</v>
      </c>
      <c r="C27" s="4" t="s">
        <v>68</v>
      </c>
      <c r="D27" s="34">
        <v>1660.961</v>
      </c>
      <c r="E27" s="34">
        <v>11.820860551053601</v>
      </c>
      <c r="F27" s="34">
        <f t="shared" si="0"/>
        <v>196.3398836173854</v>
      </c>
      <c r="G27" s="34">
        <f t="shared" si="1"/>
        <v>-2915.8069999999998</v>
      </c>
      <c r="H27" s="34">
        <f t="shared" si="2"/>
        <v>365.11100133308798</v>
      </c>
      <c r="I27" s="34">
        <f t="shared" si="3"/>
        <v>-3191.9190623989275</v>
      </c>
      <c r="J27" s="35">
        <f t="shared" si="4"/>
        <v>-421.74418553005768</v>
      </c>
      <c r="K27" s="34" t="s">
        <v>37</v>
      </c>
      <c r="L27" s="34"/>
      <c r="M27" s="34"/>
      <c r="N27" s="34">
        <f t="shared" si="74"/>
        <v>-13.286929452603454</v>
      </c>
      <c r="O27" s="34">
        <f t="shared" si="75"/>
        <v>-1.7558921690972036</v>
      </c>
      <c r="P27" s="36">
        <v>22120.330999999998</v>
      </c>
      <c r="Q27" s="36">
        <v>2.1548162381542202</v>
      </c>
      <c r="R27" s="36">
        <f t="shared" si="5"/>
        <v>476.65248432146177</v>
      </c>
      <c r="S27" s="36">
        <f t="shared" si="6"/>
        <v>-46865.809000000001</v>
      </c>
      <c r="T27" s="36">
        <f t="shared" si="7"/>
        <v>965.75914513381338</v>
      </c>
      <c r="U27" s="36">
        <f t="shared" si="8"/>
        <v>-51303.762259246665</v>
      </c>
      <c r="V27" s="36">
        <f t="shared" si="9"/>
        <v>-2408.076745840689</v>
      </c>
      <c r="W27" s="36" t="s">
        <v>37</v>
      </c>
      <c r="X27" s="36"/>
      <c r="Y27" s="36"/>
      <c r="Z27" s="36">
        <f t="shared" si="76"/>
        <v>-16.204599576515054</v>
      </c>
      <c r="AA27" s="36">
        <f t="shared" si="77"/>
        <v>-0.76165931406963461</v>
      </c>
      <c r="AB27" s="34">
        <v>4964129.5319999997</v>
      </c>
      <c r="AC27" s="34">
        <v>0.67876626273292295</v>
      </c>
      <c r="AD27" s="34">
        <f t="shared" si="10"/>
        <v>33694.836501577738</v>
      </c>
      <c r="AE27" s="34">
        <f t="shared" si="11"/>
        <v>-211819.03200000059</v>
      </c>
      <c r="AF27" s="34">
        <f t="shared" si="12"/>
        <v>41431.869325125866</v>
      </c>
      <c r="AG27" s="34">
        <f t="shared" si="13"/>
        <v>-231877.21478811541</v>
      </c>
      <c r="AH27" s="35">
        <f t="shared" si="14"/>
        <v>-46397.454085976104</v>
      </c>
      <c r="AI27" s="34" t="s">
        <v>37</v>
      </c>
      <c r="AJ27" s="34"/>
      <c r="AK27" s="34"/>
      <c r="AL27" s="34">
        <f t="shared" si="78"/>
        <v>-2.7901045012828694</v>
      </c>
      <c r="AM27" s="34">
        <f t="shared" si="79"/>
        <v>-0.55832797860620198</v>
      </c>
      <c r="AN27" s="36">
        <v>45998.661999999997</v>
      </c>
      <c r="AO27" s="36">
        <v>1.5637899263426001</v>
      </c>
      <c r="AP27" s="36">
        <f t="shared" si="15"/>
        <v>719.32244260838149</v>
      </c>
      <c r="AQ27" s="36">
        <f t="shared" si="16"/>
        <v>-102324.63100000001</v>
      </c>
      <c r="AR27" s="36">
        <f t="shared" si="17"/>
        <v>2068.7986471352297</v>
      </c>
      <c r="AS27" s="36">
        <f t="shared" si="18"/>
        <v>-113274.42070233334</v>
      </c>
      <c r="AT27" s="36">
        <f t="shared" si="19"/>
        <v>-6889.8832053802835</v>
      </c>
      <c r="AU27" s="36" t="s">
        <v>37</v>
      </c>
      <c r="AV27" s="36"/>
      <c r="AW27" s="36"/>
      <c r="AX27" s="37">
        <f t="shared" si="80"/>
        <v>-2.4535267003624446</v>
      </c>
      <c r="AY27" s="37">
        <f t="shared" si="81"/>
        <v>-0.14935714411606055</v>
      </c>
      <c r="AZ27" s="34">
        <v>18415.081999999999</v>
      </c>
      <c r="BA27" s="34">
        <v>12.3285159279793</v>
      </c>
      <c r="BB27" s="34">
        <f t="shared" si="20"/>
        <v>2270.3063175204488</v>
      </c>
      <c r="BC27" s="34">
        <f t="shared" si="21"/>
        <v>11671.091045454545</v>
      </c>
      <c r="BD27" s="34">
        <f t="shared" si="22"/>
        <v>2287.6955187817566</v>
      </c>
      <c r="BE27" s="34">
        <f t="shared" si="23"/>
        <v>12920.018027116594</v>
      </c>
      <c r="BF27" s="34">
        <f t="shared" si="24"/>
        <v>2638.7316683910753</v>
      </c>
      <c r="BG27" s="34" t="s">
        <v>37</v>
      </c>
      <c r="BH27" s="34"/>
      <c r="BI27" s="34"/>
      <c r="BJ27" s="34">
        <f t="shared" si="82"/>
        <v>0.63380024660861389</v>
      </c>
      <c r="BK27" s="34">
        <f t="shared" si="83"/>
        <v>0.12945416903890089</v>
      </c>
      <c r="BL27" s="36">
        <v>1087.2570000000001</v>
      </c>
      <c r="BM27" s="36">
        <v>12.271397457343699</v>
      </c>
      <c r="BN27" s="36">
        <f t="shared" si="25"/>
        <v>133.4216278527914</v>
      </c>
      <c r="BO27" s="36">
        <f t="shared" si="26"/>
        <v>785.25206818181823</v>
      </c>
      <c r="BP27" s="36">
        <f t="shared" si="27"/>
        <v>142.79265022084059</v>
      </c>
      <c r="BQ27" s="36">
        <f t="shared" si="28"/>
        <v>859.61143697704551</v>
      </c>
      <c r="BR27" s="36">
        <f t="shared" si="29"/>
        <v>160.46300150951771</v>
      </c>
      <c r="BS27" s="36">
        <v>5.32613081536004E-3</v>
      </c>
      <c r="BT27" s="36"/>
      <c r="BU27" s="36"/>
      <c r="BV27" s="36">
        <f t="shared" si="84"/>
        <v>7.7326829873976353E-3</v>
      </c>
      <c r="BW27" s="36">
        <f t="shared" si="85"/>
        <v>1.4435811744700098E-3</v>
      </c>
      <c r="BX27" s="34">
        <v>3476.2959999999998</v>
      </c>
      <c r="BY27" s="34">
        <v>10.562895297612201</v>
      </c>
      <c r="BZ27" s="34">
        <f t="shared" si="30"/>
        <v>367.19750671508103</v>
      </c>
      <c r="CA27" s="34">
        <f t="shared" si="31"/>
        <v>2441.9092499999992</v>
      </c>
      <c r="CB27" s="34">
        <f t="shared" si="32"/>
        <v>375.64993288314417</v>
      </c>
      <c r="CC27" s="34">
        <f t="shared" si="33"/>
        <v>2673.1456107085505</v>
      </c>
      <c r="CD27" s="35">
        <f t="shared" si="34"/>
        <v>426.3944206886394</v>
      </c>
      <c r="CE27" s="34">
        <v>6.3321260273793603E-2</v>
      </c>
      <c r="CF27" s="34"/>
      <c r="CG27" s="34"/>
      <c r="CH27" s="34">
        <f t="shared" si="86"/>
        <v>0.10176433724335886</v>
      </c>
      <c r="CI27" s="34">
        <f t="shared" si="87"/>
        <v>1.6234436603778383E-2</v>
      </c>
      <c r="CJ27" s="36">
        <v>56266.249000000003</v>
      </c>
      <c r="CK27" s="36">
        <v>1.3100967513583599</v>
      </c>
      <c r="CL27" s="36">
        <f t="shared" si="35"/>
        <v>737.14230026020573</v>
      </c>
      <c r="CM27" s="36">
        <f t="shared" si="36"/>
        <v>55413.270454545454</v>
      </c>
      <c r="CN27" s="36">
        <f t="shared" si="37"/>
        <v>739.49904656480692</v>
      </c>
      <c r="CO27" s="36">
        <f t="shared" si="38"/>
        <v>60660.624751134397</v>
      </c>
      <c r="CP27" s="36">
        <f t="shared" si="39"/>
        <v>2683.2228446168342</v>
      </c>
      <c r="CQ27" s="36">
        <v>0.43482359334630799</v>
      </c>
      <c r="CR27" s="36"/>
      <c r="CS27" s="36"/>
      <c r="CT27" s="36">
        <f t="shared" si="88"/>
        <v>0.48788444633917027</v>
      </c>
      <c r="CU27" s="36">
        <f t="shared" si="89"/>
        <v>2.160793600690742E-2</v>
      </c>
      <c r="CV27" s="34">
        <v>759.88300000000004</v>
      </c>
      <c r="CW27" s="34">
        <v>18.016957398635999</v>
      </c>
      <c r="CX27" s="34">
        <f t="shared" si="40"/>
        <v>136.9077963894772</v>
      </c>
      <c r="CY27" s="34">
        <f t="shared" si="41"/>
        <v>662.06631818181825</v>
      </c>
      <c r="CZ27" s="34">
        <f t="shared" si="42"/>
        <v>139.10586578443647</v>
      </c>
      <c r="DA27" s="34">
        <f t="shared" si="43"/>
        <v>724.76062427205215</v>
      </c>
      <c r="DB27" s="35">
        <f t="shared" si="44"/>
        <v>155.31561750087559</v>
      </c>
      <c r="DC27" s="34">
        <v>3.9233351244297504E-3</v>
      </c>
      <c r="DD27" s="34"/>
      <c r="DE27" s="34"/>
      <c r="DF27" s="34">
        <f t="shared" si="90"/>
        <v>5.1999269923880369E-3</v>
      </c>
      <c r="DG27" s="34">
        <f t="shared" si="91"/>
        <v>1.1144156926604387E-3</v>
      </c>
      <c r="DH27" s="36">
        <v>863.01</v>
      </c>
      <c r="DI27" s="36">
        <v>15.7633999387564</v>
      </c>
      <c r="DJ27" s="36">
        <f t="shared" si="45"/>
        <v>136.0397178114616</v>
      </c>
      <c r="DK27" s="36">
        <f t="shared" si="46"/>
        <v>843.60190909090909</v>
      </c>
      <c r="DL27" s="36">
        <f t="shared" si="47"/>
        <v>137.87326358847153</v>
      </c>
      <c r="DM27" s="36">
        <f t="shared" si="48"/>
        <v>923.4867104384482</v>
      </c>
      <c r="DN27" s="36">
        <f t="shared" si="49"/>
        <v>155.87290292008967</v>
      </c>
      <c r="DO27" s="36">
        <v>1.01488546296804E-2</v>
      </c>
      <c r="DP27" s="36"/>
      <c r="DQ27" s="36"/>
      <c r="DR27" s="36">
        <f t="shared" si="92"/>
        <v>1.0891072499362544E-2</v>
      </c>
      <c r="DS27" s="36">
        <f t="shared" si="93"/>
        <v>1.8384722912557119E-3</v>
      </c>
      <c r="DT27" s="34">
        <v>1523.8230000000001</v>
      </c>
      <c r="DU27" s="34">
        <v>7.1704228748416199</v>
      </c>
      <c r="DV27" s="34">
        <f t="shared" si="50"/>
        <v>109.26455296409783</v>
      </c>
      <c r="DW27" s="34">
        <f t="shared" si="51"/>
        <v>780.01750000000015</v>
      </c>
      <c r="DX27" s="34">
        <f t="shared" si="52"/>
        <v>124.72170958201042</v>
      </c>
      <c r="DY27" s="34">
        <f t="shared" si="53"/>
        <v>853.8811818665489</v>
      </c>
      <c r="DZ27" s="35">
        <f t="shared" si="54"/>
        <v>141.20117522560628</v>
      </c>
      <c r="EA27" s="34" t="s">
        <v>37</v>
      </c>
      <c r="EB27" s="34"/>
      <c r="EC27" s="34"/>
      <c r="ED27" s="34">
        <f t="shared" si="94"/>
        <v>1.5225040686587064E-2</v>
      </c>
      <c r="EE27" s="34">
        <f t="shared" si="95"/>
        <v>2.5178999853059949E-3</v>
      </c>
      <c r="EF27" s="36">
        <v>1135.345</v>
      </c>
      <c r="EG27" s="36">
        <v>11.5900827980297</v>
      </c>
      <c r="EH27" s="36">
        <f t="shared" si="55"/>
        <v>131.58742554329029</v>
      </c>
      <c r="EI27" s="36">
        <f t="shared" si="56"/>
        <v>1113.1609545454546</v>
      </c>
      <c r="EJ27" s="36">
        <f t="shared" si="57"/>
        <v>133.10536669726912</v>
      </c>
      <c r="EK27" s="36">
        <f t="shared" si="58"/>
        <v>1218.5716236814792</v>
      </c>
      <c r="EL27" s="36">
        <f t="shared" si="59"/>
        <v>154.50648842313836</v>
      </c>
      <c r="EM27" s="36">
        <v>1.12158251101544E-2</v>
      </c>
      <c r="EN27" s="36"/>
      <c r="EO27" s="36"/>
      <c r="EP27" s="36">
        <f t="shared" si="96"/>
        <v>1.2004922109840593E-2</v>
      </c>
      <c r="EQ27" s="36">
        <f t="shared" si="97"/>
        <v>1.5223747936232205E-3</v>
      </c>
      <c r="ER27" s="34">
        <v>908498.60499999998</v>
      </c>
      <c r="ES27" s="34">
        <v>0.72462002391567704</v>
      </c>
      <c r="ET27" s="34">
        <f t="shared" si="60"/>
        <v>95.086386030623956</v>
      </c>
      <c r="EU27" s="36">
        <v>757071.97400000005</v>
      </c>
      <c r="EV27" s="36">
        <v>0.43209726648534302</v>
      </c>
      <c r="EW27" s="37">
        <f t="shared" si="61"/>
        <v>95.500912611163287</v>
      </c>
      <c r="EX27" s="34">
        <v>211551.29300000001</v>
      </c>
      <c r="EY27" s="34">
        <v>1.44578181201464</v>
      </c>
      <c r="EZ27" s="34">
        <f t="shared" si="62"/>
        <v>88.860390871346979</v>
      </c>
      <c r="FA27" s="36">
        <v>40921.527000000002</v>
      </c>
      <c r="FB27" s="36">
        <v>2.0560571019408198</v>
      </c>
      <c r="FC27" s="37">
        <f t="shared" si="63"/>
        <v>87.823760771851909</v>
      </c>
      <c r="FD27" s="34">
        <v>348257.54100000003</v>
      </c>
      <c r="FE27" s="34">
        <v>0.92542182838870102</v>
      </c>
      <c r="FF27" s="34">
        <f t="shared" si="64"/>
        <v>88.14919285107581</v>
      </c>
      <c r="FG27" s="36">
        <v>66924.873000000007</v>
      </c>
      <c r="FH27" s="36">
        <v>1.9975767392575401</v>
      </c>
      <c r="FI27" s="37">
        <f t="shared" si="65"/>
        <v>85.744251005217933</v>
      </c>
      <c r="FK27" s="38">
        <f t="shared" si="73"/>
        <v>90.69865658434891</v>
      </c>
      <c r="FL27" s="39">
        <f t="shared" si="66"/>
        <v>3.8164876426226266</v>
      </c>
      <c r="FM27" s="40">
        <f t="shared" si="67"/>
        <v>89.689641462744362</v>
      </c>
      <c r="FN27" s="41">
        <f t="shared" si="68"/>
        <v>5.1389925557171283</v>
      </c>
      <c r="FO27" s="42">
        <v>99.28735711436228</v>
      </c>
      <c r="FP27" s="41">
        <v>0.27859912611737869</v>
      </c>
      <c r="FQ27" s="43"/>
      <c r="FR27" s="44">
        <f t="shared" si="69"/>
        <v>1.0946949034688949</v>
      </c>
      <c r="FS27" s="45">
        <f t="shared" si="70"/>
        <v>4.6165715151269687E-2</v>
      </c>
      <c r="FT27" s="46">
        <f t="shared" si="71"/>
        <v>1.1070103023614455</v>
      </c>
      <c r="FU27" s="47">
        <f t="shared" si="72"/>
        <v>6.350494146762975E-2</v>
      </c>
    </row>
    <row r="28" spans="1:177" x14ac:dyDescent="0.25">
      <c r="A28" s="4" t="s">
        <v>31</v>
      </c>
      <c r="B28" s="33" t="s">
        <v>148</v>
      </c>
      <c r="C28" s="4" t="s">
        <v>70</v>
      </c>
      <c r="D28" s="34">
        <v>2086.4839999999999</v>
      </c>
      <c r="E28" s="34">
        <v>13.5906557938617</v>
      </c>
      <c r="F28" s="34">
        <f t="shared" si="0"/>
        <v>283.56685863399736</v>
      </c>
      <c r="G28" s="34">
        <f t="shared" si="1"/>
        <v>-2490.2840000000001</v>
      </c>
      <c r="H28" s="34">
        <f t="shared" si="2"/>
        <v>418.52939766653805</v>
      </c>
      <c r="I28" s="34">
        <f t="shared" si="3"/>
        <v>-2713.8076573486519</v>
      </c>
      <c r="J28" s="35">
        <f t="shared" si="4"/>
        <v>-469.11281229866916</v>
      </c>
      <c r="K28" s="34" t="s">
        <v>37</v>
      </c>
      <c r="L28" s="34"/>
      <c r="M28" s="34"/>
      <c r="N28" s="34">
        <f t="shared" si="74"/>
        <v>-11.296705895802573</v>
      </c>
      <c r="O28" s="34">
        <f t="shared" si="75"/>
        <v>-1.9529649422694675</v>
      </c>
      <c r="P28" s="36">
        <v>27036.683000000001</v>
      </c>
      <c r="Q28" s="36">
        <v>2.1987507904755801</v>
      </c>
      <c r="R28" s="36">
        <f t="shared" si="5"/>
        <v>594.46928118087681</v>
      </c>
      <c r="S28" s="36">
        <f t="shared" si="6"/>
        <v>-41949.456999999995</v>
      </c>
      <c r="T28" s="36">
        <f t="shared" si="7"/>
        <v>1029.0222844367759</v>
      </c>
      <c r="U28" s="36">
        <f t="shared" si="8"/>
        <v>-45714.768929253849</v>
      </c>
      <c r="V28" s="36">
        <f t="shared" si="9"/>
        <v>-2162.1663054522442</v>
      </c>
      <c r="W28" s="36" t="s">
        <v>37</v>
      </c>
      <c r="X28" s="36"/>
      <c r="Y28" s="36"/>
      <c r="Z28" s="36">
        <f t="shared" si="76"/>
        <v>-14.439282668747268</v>
      </c>
      <c r="AA28" s="36">
        <f t="shared" si="77"/>
        <v>-0.68386509908969473</v>
      </c>
      <c r="AB28" s="34">
        <v>5043530.2120000003</v>
      </c>
      <c r="AC28" s="34">
        <v>0.49679468867711002</v>
      </c>
      <c r="AD28" s="34">
        <f t="shared" si="10"/>
        <v>25055.990215041387</v>
      </c>
      <c r="AE28" s="34">
        <f t="shared" si="11"/>
        <v>-132418.35199999996</v>
      </c>
      <c r="AF28" s="34">
        <f t="shared" si="12"/>
        <v>34771.546335509731</v>
      </c>
      <c r="AG28" s="34">
        <f t="shared" si="13"/>
        <v>-144303.99811069301</v>
      </c>
      <c r="AH28" s="35">
        <f t="shared" si="14"/>
        <v>-38339.275393363016</v>
      </c>
      <c r="AI28" s="34" t="s">
        <v>37</v>
      </c>
      <c r="AJ28" s="34"/>
      <c r="AK28" s="34"/>
      <c r="AL28" s="34">
        <f t="shared" si="78"/>
        <v>-1.7363639417942291</v>
      </c>
      <c r="AM28" s="34">
        <f t="shared" si="79"/>
        <v>-0.46134405262754669</v>
      </c>
      <c r="AN28" s="36">
        <v>46290.711000000003</v>
      </c>
      <c r="AO28" s="36">
        <v>0.95695482830024503</v>
      </c>
      <c r="AP28" s="36">
        <f t="shared" si="15"/>
        <v>442.98119396901268</v>
      </c>
      <c r="AQ28" s="36">
        <f t="shared" si="16"/>
        <v>-102032.58199999999</v>
      </c>
      <c r="AR28" s="36">
        <f t="shared" si="17"/>
        <v>1989.6571071817073</v>
      </c>
      <c r="AS28" s="36">
        <f t="shared" si="18"/>
        <v>-113343.66008102296</v>
      </c>
      <c r="AT28" s="36">
        <f t="shared" si="19"/>
        <v>-7304.3160489565407</v>
      </c>
      <c r="AU28" s="36" t="s">
        <v>37</v>
      </c>
      <c r="AV28" s="36"/>
      <c r="AW28" s="36"/>
      <c r="AX28" s="37">
        <f t="shared" si="80"/>
        <v>-2.4550264269845554</v>
      </c>
      <c r="AY28" s="37">
        <f t="shared" si="81"/>
        <v>-0.15832698745628987</v>
      </c>
      <c r="AZ28" s="34">
        <v>18176.922999999999</v>
      </c>
      <c r="BA28" s="34">
        <v>2.7218514772569899</v>
      </c>
      <c r="BB28" s="34">
        <f t="shared" si="20"/>
        <v>494.74884719536556</v>
      </c>
      <c r="BC28" s="34">
        <f t="shared" si="21"/>
        <v>11432.932045454545</v>
      </c>
      <c r="BD28" s="34">
        <f t="shared" si="22"/>
        <v>569.24198113105729</v>
      </c>
      <c r="BE28" s="34">
        <f t="shared" si="23"/>
        <v>12700.358435400905</v>
      </c>
      <c r="BF28" s="34">
        <f t="shared" si="24"/>
        <v>1004.1944191265978</v>
      </c>
      <c r="BG28" s="34" t="s">
        <v>37</v>
      </c>
      <c r="BH28" s="34"/>
      <c r="BI28" s="34"/>
      <c r="BJ28" s="34">
        <f t="shared" si="82"/>
        <v>0.62302469636501867</v>
      </c>
      <c r="BK28" s="34">
        <f t="shared" si="83"/>
        <v>4.9285294663707423E-2</v>
      </c>
      <c r="BL28" s="36">
        <v>3497.32</v>
      </c>
      <c r="BM28" s="36">
        <v>6.6152926900996398</v>
      </c>
      <c r="BN28" s="36">
        <f t="shared" si="25"/>
        <v>231.35795430939274</v>
      </c>
      <c r="BO28" s="36">
        <f t="shared" si="26"/>
        <v>3195.3150681818183</v>
      </c>
      <c r="BP28" s="36">
        <f t="shared" si="27"/>
        <v>236.88586534538024</v>
      </c>
      <c r="BQ28" s="36">
        <f t="shared" si="28"/>
        <v>3482.1211153721215</v>
      </c>
      <c r="BR28" s="36">
        <f t="shared" si="29"/>
        <v>294.05529110170534</v>
      </c>
      <c r="BS28" s="36">
        <v>2.7624283760133799E-2</v>
      </c>
      <c r="BT28" s="36"/>
      <c r="BU28" s="36"/>
      <c r="BV28" s="36">
        <f t="shared" si="84"/>
        <v>3.1323616171960146E-2</v>
      </c>
      <c r="BW28" s="36">
        <f t="shared" si="85"/>
        <v>2.6463299243429045E-3</v>
      </c>
      <c r="BX28" s="34">
        <v>4237.3040000000001</v>
      </c>
      <c r="BY28" s="34">
        <v>4.1970709161744999</v>
      </c>
      <c r="BZ28" s="34">
        <f t="shared" si="30"/>
        <v>177.84265381389875</v>
      </c>
      <c r="CA28" s="34">
        <f t="shared" si="31"/>
        <v>3202.9172499999995</v>
      </c>
      <c r="CB28" s="34">
        <f t="shared" si="32"/>
        <v>194.69687376254649</v>
      </c>
      <c r="CC28" s="34">
        <f t="shared" si="33"/>
        <v>3490.405656103515</v>
      </c>
      <c r="CD28" s="35">
        <f t="shared" si="34"/>
        <v>254.83248280520553</v>
      </c>
      <c r="CE28" s="34">
        <v>9.3627292702062395E-2</v>
      </c>
      <c r="CF28" s="34"/>
      <c r="CG28" s="34"/>
      <c r="CH28" s="34">
        <f t="shared" si="86"/>
        <v>0.13287671905373516</v>
      </c>
      <c r="CI28" s="34">
        <f t="shared" si="87"/>
        <v>9.7068717551215163E-3</v>
      </c>
      <c r="CJ28" s="36">
        <v>373340.16600000003</v>
      </c>
      <c r="CK28" s="36">
        <v>0.73203982236687004</v>
      </c>
      <c r="CL28" s="36">
        <f t="shared" si="35"/>
        <v>2732.998688010578</v>
      </c>
      <c r="CM28" s="36">
        <f t="shared" si="36"/>
        <v>372487.18745454546</v>
      </c>
      <c r="CN28" s="36">
        <f t="shared" si="37"/>
        <v>2733.6352898118821</v>
      </c>
      <c r="CO28" s="36">
        <f t="shared" si="38"/>
        <v>405921.00402139203</v>
      </c>
      <c r="CP28" s="36">
        <f t="shared" si="39"/>
        <v>16682.964499897284</v>
      </c>
      <c r="CQ28" s="36">
        <v>3.0766357916184899</v>
      </c>
      <c r="CR28" s="36"/>
      <c r="CS28" s="36"/>
      <c r="CT28" s="36">
        <f t="shared" si="88"/>
        <v>3.2647626877715834</v>
      </c>
      <c r="CU28" s="36">
        <f t="shared" si="89"/>
        <v>0.13437428513255359</v>
      </c>
      <c r="CV28" s="34">
        <v>3902.886</v>
      </c>
      <c r="CW28" s="34">
        <v>6.2366647595198703</v>
      </c>
      <c r="CX28" s="34">
        <f t="shared" si="40"/>
        <v>243.40991576623466</v>
      </c>
      <c r="CY28" s="34">
        <f t="shared" si="41"/>
        <v>3805.0693181818183</v>
      </c>
      <c r="CZ28" s="34">
        <f t="shared" si="42"/>
        <v>244.65298746743429</v>
      </c>
      <c r="DA28" s="34">
        <f t="shared" si="43"/>
        <v>4146.6058700229505</v>
      </c>
      <c r="DB28" s="35">
        <f t="shared" si="44"/>
        <v>314.95986818330414</v>
      </c>
      <c r="DC28" s="34">
        <v>2.7885694439876201E-2</v>
      </c>
      <c r="DD28" s="34"/>
      <c r="DE28" s="34"/>
      <c r="DF28" s="34">
        <f t="shared" si="90"/>
        <v>2.9750578423026069E-2</v>
      </c>
      <c r="DG28" s="34">
        <f t="shared" si="91"/>
        <v>2.2609558096631753E-3</v>
      </c>
      <c r="DH28" s="36">
        <v>2265.7359999999999</v>
      </c>
      <c r="DI28" s="36">
        <v>8.07376234150688</v>
      </c>
      <c r="DJ28" s="36">
        <f t="shared" si="45"/>
        <v>182.93013992596428</v>
      </c>
      <c r="DK28" s="36">
        <f t="shared" si="46"/>
        <v>2246.3279090909091</v>
      </c>
      <c r="DL28" s="36">
        <f t="shared" si="47"/>
        <v>184.29777015375666</v>
      </c>
      <c r="DM28" s="36">
        <f t="shared" si="48"/>
        <v>2447.954482543716</v>
      </c>
      <c r="DN28" s="36">
        <f t="shared" si="49"/>
        <v>223.9108162547368</v>
      </c>
      <c r="DO28" s="36">
        <v>2.6838259388499999E-2</v>
      </c>
      <c r="DP28" s="36"/>
      <c r="DQ28" s="36"/>
      <c r="DR28" s="36">
        <f t="shared" si="92"/>
        <v>2.8869770883725259E-2</v>
      </c>
      <c r="DS28" s="36">
        <f t="shared" si="93"/>
        <v>2.6416377099502276E-3</v>
      </c>
      <c r="DT28" s="34">
        <v>1077.278</v>
      </c>
      <c r="DU28" s="34">
        <v>17.255840450660202</v>
      </c>
      <c r="DV28" s="34">
        <f t="shared" si="50"/>
        <v>185.8933728900632</v>
      </c>
      <c r="DW28" s="34">
        <f t="shared" si="51"/>
        <v>333.47250000000008</v>
      </c>
      <c r="DX28" s="34">
        <f t="shared" si="52"/>
        <v>195.37939602491173</v>
      </c>
      <c r="DY28" s="34">
        <f t="shared" si="53"/>
        <v>363.40442456169598</v>
      </c>
      <c r="DZ28" s="35">
        <f t="shared" si="54"/>
        <v>213.4228601362511</v>
      </c>
      <c r="EA28" s="34" t="s">
        <v>37</v>
      </c>
      <c r="EB28" s="34"/>
      <c r="EC28" s="34"/>
      <c r="ED28" s="34">
        <f t="shared" si="94"/>
        <v>6.4796452564313527E-3</v>
      </c>
      <c r="EE28" s="34">
        <f t="shared" si="95"/>
        <v>3.8054415769708219E-3</v>
      </c>
      <c r="EF28" s="36">
        <v>3208.0259999999998</v>
      </c>
      <c r="EG28" s="36">
        <v>6.9649621658485401</v>
      </c>
      <c r="EH28" s="36">
        <f t="shared" si="55"/>
        <v>223.43779717058428</v>
      </c>
      <c r="EI28" s="36">
        <f t="shared" si="56"/>
        <v>3185.8419545454544</v>
      </c>
      <c r="EJ28" s="36">
        <f t="shared" si="57"/>
        <v>224.33510043447652</v>
      </c>
      <c r="EK28" s="36">
        <f t="shared" si="58"/>
        <v>3471.7977111638875</v>
      </c>
      <c r="EL28" s="36">
        <f t="shared" si="59"/>
        <v>281.9160247570116</v>
      </c>
      <c r="EM28" s="36">
        <v>3.2209714472286599E-2</v>
      </c>
      <c r="EN28" s="36"/>
      <c r="EO28" s="36"/>
      <c r="EP28" s="36">
        <f t="shared" si="96"/>
        <v>3.4202881713040485E-2</v>
      </c>
      <c r="EQ28" s="36">
        <f t="shared" si="97"/>
        <v>2.778371636319658E-3</v>
      </c>
      <c r="ER28" s="34">
        <v>908181.23199999996</v>
      </c>
      <c r="ES28" s="34">
        <v>0.67891277104631798</v>
      </c>
      <c r="ET28" s="34">
        <f t="shared" si="60"/>
        <v>95.053168751667656</v>
      </c>
      <c r="EU28" s="36">
        <v>755210.46100000001</v>
      </c>
      <c r="EV28" s="36">
        <v>0.60327947618690103</v>
      </c>
      <c r="EW28" s="37">
        <f t="shared" si="61"/>
        <v>95.266091885468924</v>
      </c>
      <c r="EX28" s="34">
        <v>211186.12400000001</v>
      </c>
      <c r="EY28" s="34">
        <v>1.2866096927916</v>
      </c>
      <c r="EZ28" s="34">
        <f t="shared" si="62"/>
        <v>88.707004618708496</v>
      </c>
      <c r="FA28" s="36">
        <v>40618.983</v>
      </c>
      <c r="FB28" s="36">
        <v>2.2172469552660399</v>
      </c>
      <c r="FC28" s="37">
        <f t="shared" si="63"/>
        <v>87.174455776978192</v>
      </c>
      <c r="FD28" s="34">
        <v>350463.908</v>
      </c>
      <c r="FE28" s="34">
        <v>0.89219482306598097</v>
      </c>
      <c r="FF28" s="34">
        <f t="shared" si="64"/>
        <v>88.707657341535324</v>
      </c>
      <c r="FG28" s="36">
        <v>66228.558000000005</v>
      </c>
      <c r="FH28" s="36">
        <v>1.57919049761414</v>
      </c>
      <c r="FI28" s="37">
        <f t="shared" si="65"/>
        <v>84.852131148095481</v>
      </c>
      <c r="FK28" s="38">
        <f t="shared" si="73"/>
        <v>90.82261023730382</v>
      </c>
      <c r="FL28" s="39">
        <f t="shared" si="66"/>
        <v>3.6637711601714424</v>
      </c>
      <c r="FM28" s="40">
        <f t="shared" si="67"/>
        <v>89.097559603514199</v>
      </c>
      <c r="FN28" s="41">
        <f t="shared" si="68"/>
        <v>5.466844684607107</v>
      </c>
      <c r="FO28" s="42">
        <v>98.97469329698427</v>
      </c>
      <c r="FP28" s="41">
        <v>0.27938479456790499</v>
      </c>
      <c r="FQ28" s="43"/>
      <c r="FR28" s="44">
        <f t="shared" si="69"/>
        <v>1.0897582995950068</v>
      </c>
      <c r="FS28" s="45">
        <f t="shared" si="70"/>
        <v>4.4068190596838509E-2</v>
      </c>
      <c r="FT28" s="46">
        <f t="shared" si="71"/>
        <v>1.1108575109960754</v>
      </c>
      <c r="FU28" s="47">
        <f t="shared" si="72"/>
        <v>6.8232044708562103E-2</v>
      </c>
    </row>
    <row r="29" spans="1:177" x14ac:dyDescent="0.25">
      <c r="A29" s="4" t="s">
        <v>31</v>
      </c>
      <c r="B29" s="33" t="s">
        <v>148</v>
      </c>
      <c r="C29" s="4" t="s">
        <v>111</v>
      </c>
      <c r="D29" s="34">
        <v>12302.163</v>
      </c>
      <c r="E29" s="34">
        <v>5.96268463856509</v>
      </c>
      <c r="F29" s="34">
        <f t="shared" si="0"/>
        <v>733.53918341223823</v>
      </c>
      <c r="G29" s="34">
        <f t="shared" si="1"/>
        <v>7725.3950000000004</v>
      </c>
      <c r="H29" s="34">
        <f t="shared" si="2"/>
        <v>795.51016775189942</v>
      </c>
      <c r="I29" s="34">
        <f t="shared" si="3"/>
        <v>8417.0954953520795</v>
      </c>
      <c r="J29" s="35">
        <f t="shared" si="4"/>
        <v>941.67980940175653</v>
      </c>
      <c r="K29" s="34">
        <v>32.6090482591663</v>
      </c>
      <c r="L29" s="34"/>
      <c r="M29" s="34"/>
      <c r="N29" s="34">
        <f t="shared" si="74"/>
        <v>35.037653479382591</v>
      </c>
      <c r="O29" s="34">
        <f t="shared" si="75"/>
        <v>3.9208658773355074</v>
      </c>
      <c r="P29" s="36">
        <v>119879.33900000001</v>
      </c>
      <c r="Q29" s="36">
        <v>1.06161885852685</v>
      </c>
      <c r="R29" s="36">
        <f t="shared" si="5"/>
        <v>1272.6616703013331</v>
      </c>
      <c r="S29" s="36">
        <f t="shared" si="6"/>
        <v>50893.199000000008</v>
      </c>
      <c r="T29" s="36">
        <f t="shared" si="7"/>
        <v>1524.8478162275578</v>
      </c>
      <c r="U29" s="36">
        <f t="shared" si="8"/>
        <v>55449.969360396077</v>
      </c>
      <c r="V29" s="36">
        <f t="shared" si="9"/>
        <v>2939.7157719686888</v>
      </c>
      <c r="W29" s="36">
        <v>16.299627764152</v>
      </c>
      <c r="X29" s="36"/>
      <c r="Y29" s="36"/>
      <c r="Z29" s="36">
        <f t="shared" si="76"/>
        <v>17.514203840933696</v>
      </c>
      <c r="AA29" s="36">
        <f t="shared" si="77"/>
        <v>0.92953540809819812</v>
      </c>
      <c r="AB29" s="34">
        <v>5232466.5949999997</v>
      </c>
      <c r="AC29" s="34">
        <v>0.46835957199482198</v>
      </c>
      <c r="AD29" s="34">
        <f t="shared" si="10"/>
        <v>24506.758149114034</v>
      </c>
      <c r="AE29" s="34">
        <f t="shared" si="11"/>
        <v>56518.030999999493</v>
      </c>
      <c r="AF29" s="34">
        <f t="shared" si="12"/>
        <v>34377.885099078121</v>
      </c>
      <c r="AG29" s="34">
        <f t="shared" si="13"/>
        <v>61578.425975146245</v>
      </c>
      <c r="AH29" s="35">
        <f t="shared" si="14"/>
        <v>37552.646700543897</v>
      </c>
      <c r="AI29" s="34">
        <v>0.67425034550929897</v>
      </c>
      <c r="AJ29" s="34"/>
      <c r="AK29" s="34"/>
      <c r="AL29" s="34">
        <f t="shared" si="78"/>
        <v>0.74095354152052473</v>
      </c>
      <c r="AM29" s="34">
        <f t="shared" si="79"/>
        <v>0.451862688933443</v>
      </c>
      <c r="AN29" s="36">
        <v>149268.16500000001</v>
      </c>
      <c r="AO29" s="36">
        <v>1.0544481806093</v>
      </c>
      <c r="AP29" s="36">
        <f t="shared" si="15"/>
        <v>1573.955450071388</v>
      </c>
      <c r="AQ29" s="36">
        <f t="shared" si="16"/>
        <v>944.87200000000303</v>
      </c>
      <c r="AR29" s="36">
        <f t="shared" si="17"/>
        <v>2497.96693828359</v>
      </c>
      <c r="AS29" s="36">
        <f t="shared" si="18"/>
        <v>1048.6594418753311</v>
      </c>
      <c r="AT29" s="36">
        <f t="shared" si="19"/>
        <v>2773.1498517864707</v>
      </c>
      <c r="AU29" s="36">
        <v>2.01738044649688E-2</v>
      </c>
      <c r="AV29" s="36"/>
      <c r="AW29" s="36"/>
      <c r="AX29" s="37">
        <f t="shared" si="80"/>
        <v>2.2713988950687297E-2</v>
      </c>
      <c r="AY29" s="37">
        <f t="shared" si="81"/>
        <v>6.0066519075401455E-2</v>
      </c>
      <c r="AZ29" s="34">
        <v>57209.648999999998</v>
      </c>
      <c r="BA29" s="34">
        <v>1.9141850809116401</v>
      </c>
      <c r="BB29" s="34">
        <f t="shared" si="20"/>
        <v>1095.0985659999153</v>
      </c>
      <c r="BC29" s="34">
        <f t="shared" si="21"/>
        <v>50465.65804545454</v>
      </c>
      <c r="BD29" s="34">
        <f t="shared" si="22"/>
        <v>1130.7081323382877</v>
      </c>
      <c r="BE29" s="34">
        <f t="shared" si="23"/>
        <v>56008.950206819027</v>
      </c>
      <c r="BF29" s="34">
        <f t="shared" si="24"/>
        <v>3770.3735144905772</v>
      </c>
      <c r="BG29" s="34">
        <v>6.6820207236771498E-2</v>
      </c>
      <c r="BH29" s="34"/>
      <c r="BI29" s="34"/>
      <c r="BJ29" s="34">
        <f t="shared" si="82"/>
        <v>2.747557037371549</v>
      </c>
      <c r="BK29" s="34">
        <f t="shared" si="83"/>
        <v>0.18508179075230421</v>
      </c>
      <c r="BL29" s="36">
        <v>24211.88</v>
      </c>
      <c r="BM29" s="36">
        <v>2.99757449105295</v>
      </c>
      <c r="BN29" s="36">
        <f t="shared" si="25"/>
        <v>725.76913868435099</v>
      </c>
      <c r="BO29" s="36">
        <f t="shared" si="26"/>
        <v>23909.87506818182</v>
      </c>
      <c r="BP29" s="36">
        <f t="shared" si="27"/>
        <v>727.55017204645571</v>
      </c>
      <c r="BQ29" s="36">
        <f t="shared" si="28"/>
        <v>26050.668183416408</v>
      </c>
      <c r="BR29" s="36">
        <f t="shared" si="29"/>
        <v>1388.0066444124725</v>
      </c>
      <c r="BS29" s="36">
        <v>0.219277542228353</v>
      </c>
      <c r="BT29" s="36"/>
      <c r="BU29" s="36"/>
      <c r="BV29" s="36">
        <f t="shared" si="84"/>
        <v>0.23434024956746136</v>
      </c>
      <c r="BW29" s="36">
        <f t="shared" si="85"/>
        <v>1.2499393233370725E-2</v>
      </c>
      <c r="BX29" s="34">
        <v>9635.5609999999997</v>
      </c>
      <c r="BY29" s="34">
        <v>3.3931044286094401</v>
      </c>
      <c r="BZ29" s="34">
        <f t="shared" si="30"/>
        <v>326.94464701236404</v>
      </c>
      <c r="CA29" s="34">
        <f t="shared" si="31"/>
        <v>8601.17425</v>
      </c>
      <c r="CB29" s="34">
        <f t="shared" si="32"/>
        <v>336.40996618319451</v>
      </c>
      <c r="CC29" s="34">
        <f t="shared" si="33"/>
        <v>9371.2884628440752</v>
      </c>
      <c r="CD29" s="35">
        <f t="shared" si="34"/>
        <v>549.85669514672793</v>
      </c>
      <c r="CE29" s="34">
        <v>0.30860499556212301</v>
      </c>
      <c r="CF29" s="34"/>
      <c r="CG29" s="34"/>
      <c r="CH29" s="34">
        <f t="shared" si="86"/>
        <v>0.35675683199497776</v>
      </c>
      <c r="CI29" s="34">
        <f t="shared" si="87"/>
        <v>2.0951340128429304E-2</v>
      </c>
      <c r="CJ29" s="36">
        <v>10980739.165999999</v>
      </c>
      <c r="CK29" s="36">
        <v>0.75870440101796799</v>
      </c>
      <c r="CL29" s="36">
        <f t="shared" si="35"/>
        <v>83311.351316745713</v>
      </c>
      <c r="CM29" s="36">
        <f t="shared" si="36"/>
        <v>10979886.187454544</v>
      </c>
      <c r="CN29" s="36">
        <f t="shared" si="37"/>
        <v>83311.372202666695</v>
      </c>
      <c r="CO29" s="36">
        <f t="shared" si="38"/>
        <v>11962980.607192533</v>
      </c>
      <c r="CP29" s="36">
        <f t="shared" si="39"/>
        <v>531043.95684346196</v>
      </c>
      <c r="CQ29" s="36">
        <v>91.455889232828298</v>
      </c>
      <c r="CR29" s="36"/>
      <c r="CS29" s="36"/>
      <c r="CT29" s="36">
        <f t="shared" si="88"/>
        <v>96.21648629652816</v>
      </c>
      <c r="CU29" s="36">
        <f t="shared" si="89"/>
        <v>4.2764475845511694</v>
      </c>
      <c r="CV29" s="34">
        <v>29024.145</v>
      </c>
      <c r="CW29" s="34">
        <v>2.1400478303910599</v>
      </c>
      <c r="CX29" s="34">
        <f t="shared" si="40"/>
        <v>621.13058536205529</v>
      </c>
      <c r="CY29" s="34">
        <f t="shared" si="41"/>
        <v>28926.328318181819</v>
      </c>
      <c r="CZ29" s="34">
        <f t="shared" si="42"/>
        <v>621.61877485772948</v>
      </c>
      <c r="DA29" s="34">
        <f t="shared" si="43"/>
        <v>31516.274285527597</v>
      </c>
      <c r="DB29" s="35">
        <f t="shared" si="44"/>
        <v>1535.8362153444268</v>
      </c>
      <c r="DC29" s="34">
        <v>0.219411007846956</v>
      </c>
      <c r="DD29" s="34"/>
      <c r="DE29" s="34"/>
      <c r="DF29" s="34">
        <f t="shared" si="90"/>
        <v>0.22611924526311422</v>
      </c>
      <c r="DG29" s="34">
        <f t="shared" si="91"/>
        <v>1.1033570926734237E-2</v>
      </c>
      <c r="DH29" s="36">
        <v>17444.087</v>
      </c>
      <c r="DI29" s="36">
        <v>3.30340657245043</v>
      </c>
      <c r="DJ29" s="36">
        <f t="shared" si="45"/>
        <v>576.24911646197097</v>
      </c>
      <c r="DK29" s="36">
        <f t="shared" si="46"/>
        <v>17424.678909090908</v>
      </c>
      <c r="DL29" s="36">
        <f t="shared" si="47"/>
        <v>576.68472861132386</v>
      </c>
      <c r="DM29" s="36">
        <f t="shared" si="48"/>
        <v>18984.813896721847</v>
      </c>
      <c r="DN29" s="36">
        <f t="shared" si="49"/>
        <v>1041.2767367413746</v>
      </c>
      <c r="DO29" s="36">
        <v>0.20742779961975999</v>
      </c>
      <c r="DP29" s="36"/>
      <c r="DQ29" s="36"/>
      <c r="DR29" s="36">
        <f t="shared" si="92"/>
        <v>0.22389600434849394</v>
      </c>
      <c r="DS29" s="36">
        <f t="shared" si="93"/>
        <v>1.2292658341159316E-2</v>
      </c>
      <c r="DT29" s="34">
        <v>1386.6579999999999</v>
      </c>
      <c r="DU29" s="34">
        <v>11.015775027215399</v>
      </c>
      <c r="DV29" s="34">
        <f t="shared" si="50"/>
        <v>152.7511256768845</v>
      </c>
      <c r="DW29" s="34">
        <f t="shared" si="51"/>
        <v>642.85249999999996</v>
      </c>
      <c r="DX29" s="34">
        <f t="shared" si="52"/>
        <v>164.16354254879664</v>
      </c>
      <c r="DY29" s="34">
        <f t="shared" si="53"/>
        <v>700.41090221610966</v>
      </c>
      <c r="DZ29" s="35">
        <f t="shared" si="54"/>
        <v>181.46650256113162</v>
      </c>
      <c r="EA29" s="34" t="s">
        <v>37</v>
      </c>
      <c r="EB29" s="34"/>
      <c r="EC29" s="34"/>
      <c r="ED29" s="34">
        <f t="shared" si="94"/>
        <v>1.248860463262445E-2</v>
      </c>
      <c r="EE29" s="34">
        <f t="shared" si="95"/>
        <v>3.2357386449793431E-3</v>
      </c>
      <c r="EF29" s="36">
        <v>9471.6749999999993</v>
      </c>
      <c r="EG29" s="36">
        <v>2.93894164535328</v>
      </c>
      <c r="EH29" s="36">
        <f t="shared" si="55"/>
        <v>278.36700108751523</v>
      </c>
      <c r="EI29" s="36">
        <f t="shared" si="56"/>
        <v>9449.4909545454539</v>
      </c>
      <c r="EJ29" s="36">
        <f t="shared" si="57"/>
        <v>279.08775569157496</v>
      </c>
      <c r="EK29" s="36">
        <f t="shared" si="58"/>
        <v>10295.560000087344</v>
      </c>
      <c r="EL29" s="36">
        <f t="shared" si="59"/>
        <v>543.35313181149081</v>
      </c>
      <c r="EM29" s="36">
        <v>9.5653319208967899E-2</v>
      </c>
      <c r="EN29" s="36"/>
      <c r="EO29" s="36"/>
      <c r="EP29" s="36">
        <f t="shared" si="96"/>
        <v>0.101428092921476</v>
      </c>
      <c r="EQ29" s="36">
        <f t="shared" si="97"/>
        <v>5.3576514944416636E-3</v>
      </c>
      <c r="ER29" s="34">
        <v>924264.50199999998</v>
      </c>
      <c r="ES29" s="34">
        <v>0.76016545793855295</v>
      </c>
      <c r="ET29" s="34">
        <f t="shared" si="60"/>
        <v>96.736495518971552</v>
      </c>
      <c r="EU29" s="36">
        <v>769263.00100000005</v>
      </c>
      <c r="EV29" s="36">
        <v>1.03036950620253</v>
      </c>
      <c r="EW29" s="37">
        <f t="shared" si="61"/>
        <v>97.038750814334364</v>
      </c>
      <c r="EX29" s="34">
        <v>213150.38500000001</v>
      </c>
      <c r="EY29" s="34">
        <v>1.00672097475064</v>
      </c>
      <c r="EZ29" s="34">
        <f t="shared" si="62"/>
        <v>89.532076390939835</v>
      </c>
      <c r="FA29" s="36">
        <v>40634.017999999996</v>
      </c>
      <c r="FB29" s="36">
        <v>2.6821199077354398</v>
      </c>
      <c r="FC29" s="37">
        <f t="shared" si="63"/>
        <v>87.206723151634208</v>
      </c>
      <c r="FD29" s="34">
        <v>355737.14500000002</v>
      </c>
      <c r="FE29" s="34">
        <v>0.73333571835954903</v>
      </c>
      <c r="FF29" s="34">
        <f t="shared" si="64"/>
        <v>90.042392503127786</v>
      </c>
      <c r="FG29" s="36">
        <v>67912.653999999995</v>
      </c>
      <c r="FH29" s="36">
        <v>1.37773054115728</v>
      </c>
      <c r="FI29" s="37">
        <f t="shared" si="65"/>
        <v>87.00979755324326</v>
      </c>
      <c r="FK29" s="38">
        <f t="shared" si="73"/>
        <v>92.103654804346391</v>
      </c>
      <c r="FL29" s="39">
        <f t="shared" si="66"/>
        <v>4.0202631069254764</v>
      </c>
      <c r="FM29" s="40">
        <f t="shared" si="67"/>
        <v>90.418423839737287</v>
      </c>
      <c r="FN29" s="41">
        <f t="shared" si="68"/>
        <v>5.7342167608801438</v>
      </c>
      <c r="FO29" s="42">
        <v>100.35024202116874</v>
      </c>
      <c r="FP29" s="41">
        <v>0.27826886246015525</v>
      </c>
      <c r="FQ29" s="43"/>
      <c r="FR29" s="44">
        <f t="shared" si="69"/>
        <v>1.0895359389846189</v>
      </c>
      <c r="FS29" s="45">
        <f t="shared" si="70"/>
        <v>4.765338845000136E-2</v>
      </c>
      <c r="FT29" s="46">
        <f t="shared" si="71"/>
        <v>1.1098428590066463</v>
      </c>
      <c r="FU29" s="47">
        <f t="shared" si="72"/>
        <v>7.0452016196363473E-2</v>
      </c>
    </row>
    <row r="30" spans="1:177" x14ac:dyDescent="0.25">
      <c r="A30" s="4" t="s">
        <v>31</v>
      </c>
      <c r="B30" s="33" t="s">
        <v>148</v>
      </c>
      <c r="C30" s="4" t="s">
        <v>34</v>
      </c>
      <c r="D30" s="34">
        <v>21004.037</v>
      </c>
      <c r="E30" s="34">
        <v>2.1883103628537901</v>
      </c>
      <c r="F30" s="34">
        <f t="shared" si="0"/>
        <v>459.63351828864432</v>
      </c>
      <c r="G30" s="34">
        <f t="shared" si="1"/>
        <v>16427.269</v>
      </c>
      <c r="H30" s="34">
        <f t="shared" si="2"/>
        <v>553.19044146655256</v>
      </c>
      <c r="I30" s="34">
        <f t="shared" si="3"/>
        <v>17650.414648821148</v>
      </c>
      <c r="J30" s="35">
        <f t="shared" si="4"/>
        <v>1050.2674723987823</v>
      </c>
      <c r="K30" s="34">
        <v>69.339834090982606</v>
      </c>
      <c r="L30" s="34"/>
      <c r="M30" s="34"/>
      <c r="N30" s="34">
        <f t="shared" si="74"/>
        <v>73.47298276160825</v>
      </c>
      <c r="O30" s="34">
        <f t="shared" si="75"/>
        <v>4.3756950234997767</v>
      </c>
      <c r="P30" s="36">
        <v>203774.66099999999</v>
      </c>
      <c r="Q30" s="36">
        <v>1.1017084927695</v>
      </c>
      <c r="R30" s="36">
        <f t="shared" si="5"/>
        <v>2245.0027463492584</v>
      </c>
      <c r="S30" s="36">
        <f t="shared" si="6"/>
        <v>134788.52100000001</v>
      </c>
      <c r="T30" s="36">
        <f t="shared" si="7"/>
        <v>2396.9836183661091</v>
      </c>
      <c r="U30" s="36">
        <f t="shared" si="8"/>
        <v>144824.63795724884</v>
      </c>
      <c r="V30" s="36">
        <f t="shared" si="9"/>
        <v>7557.207350819378</v>
      </c>
      <c r="W30" s="36">
        <v>43.168886262790899</v>
      </c>
      <c r="X30" s="36"/>
      <c r="Y30" s="36"/>
      <c r="Z30" s="36">
        <f t="shared" si="76"/>
        <v>45.743726455227048</v>
      </c>
      <c r="AA30" s="36">
        <f t="shared" si="77"/>
        <v>2.3896654593891804</v>
      </c>
      <c r="AB30" s="34">
        <v>5077519.1069999998</v>
      </c>
      <c r="AC30" s="34">
        <v>0.343389853814702</v>
      </c>
      <c r="AD30" s="34">
        <f t="shared" si="10"/>
        <v>17435.685438940862</v>
      </c>
      <c r="AE30" s="34">
        <f t="shared" si="11"/>
        <v>-98429.457000000402</v>
      </c>
      <c r="AF30" s="34">
        <f t="shared" si="12"/>
        <v>29753.334529627849</v>
      </c>
      <c r="AG30" s="34">
        <f t="shared" si="13"/>
        <v>-105758.34179791652</v>
      </c>
      <c r="AH30" s="35">
        <f t="shared" si="14"/>
        <v>-32386.991543883447</v>
      </c>
      <c r="AI30" s="34" t="s">
        <v>37</v>
      </c>
      <c r="AJ30" s="34"/>
      <c r="AK30" s="34"/>
      <c r="AL30" s="34">
        <f t="shared" si="78"/>
        <v>-1.2725563646614186</v>
      </c>
      <c r="AM30" s="34">
        <f t="shared" si="79"/>
        <v>-0.38971491410839365</v>
      </c>
      <c r="AN30" s="36">
        <v>39390.500999999997</v>
      </c>
      <c r="AO30" s="36">
        <v>0.96484221886525301</v>
      </c>
      <c r="AP30" s="36">
        <f t="shared" si="15"/>
        <v>380.0561838705396</v>
      </c>
      <c r="AQ30" s="36">
        <f t="shared" si="16"/>
        <v>-108932.79200000002</v>
      </c>
      <c r="AR30" s="36">
        <f t="shared" si="17"/>
        <v>1976.5995469104776</v>
      </c>
      <c r="AS30" s="36">
        <f t="shared" si="18"/>
        <v>-119799.22705327782</v>
      </c>
      <c r="AT30" s="36">
        <f t="shared" si="19"/>
        <v>-9234.4885252276727</v>
      </c>
      <c r="AU30" s="36" t="s">
        <v>37</v>
      </c>
      <c r="AV30" s="36"/>
      <c r="AW30" s="36"/>
      <c r="AX30" s="37">
        <f t="shared" si="80"/>
        <v>-2.5948541642106613</v>
      </c>
      <c r="AY30" s="37">
        <f t="shared" si="81"/>
        <v>-0.20012116326954893</v>
      </c>
      <c r="AZ30" s="34">
        <v>15094.512000000001</v>
      </c>
      <c r="BA30" s="34">
        <v>4.6831109361479104</v>
      </c>
      <c r="BB30" s="34">
        <f t="shared" si="20"/>
        <v>706.89274223015877</v>
      </c>
      <c r="BC30" s="34">
        <f t="shared" si="21"/>
        <v>8350.5210454545449</v>
      </c>
      <c r="BD30" s="34">
        <f t="shared" si="22"/>
        <v>760.89247617422359</v>
      </c>
      <c r="BE30" s="34">
        <f t="shared" si="23"/>
        <v>9183.5153434567601</v>
      </c>
      <c r="BF30" s="34">
        <f t="shared" si="24"/>
        <v>1083.3142994479126</v>
      </c>
      <c r="BG30" s="34" t="s">
        <v>37</v>
      </c>
      <c r="BH30" s="34"/>
      <c r="BI30" s="34"/>
      <c r="BJ30" s="34">
        <f t="shared" si="82"/>
        <v>0.45050357338517344</v>
      </c>
      <c r="BK30" s="34">
        <f t="shared" si="83"/>
        <v>5.3154281761294969E-2</v>
      </c>
      <c r="BL30" s="36">
        <v>578.66499999999996</v>
      </c>
      <c r="BM30" s="36">
        <v>8.3893107088389307</v>
      </c>
      <c r="BN30" s="36">
        <f t="shared" si="25"/>
        <v>48.546004813302794</v>
      </c>
      <c r="BO30" s="36">
        <f t="shared" si="26"/>
        <v>276.66006818181813</v>
      </c>
      <c r="BP30" s="36">
        <f t="shared" si="27"/>
        <v>70.321581051166518</v>
      </c>
      <c r="BQ30" s="36">
        <f t="shared" si="28"/>
        <v>297.25969180758045</v>
      </c>
      <c r="BR30" s="36">
        <f t="shared" si="29"/>
        <v>76.952028483431832</v>
      </c>
      <c r="BS30" s="36">
        <v>6.2058485971972399E-4</v>
      </c>
      <c r="BT30" s="36"/>
      <c r="BU30" s="36"/>
      <c r="BV30" s="36">
        <f t="shared" si="84"/>
        <v>2.6740162622346801E-3</v>
      </c>
      <c r="BW30" s="36">
        <f t="shared" si="85"/>
        <v>6.9225802227750868E-4</v>
      </c>
      <c r="BX30" s="34">
        <v>3685.5619999999999</v>
      </c>
      <c r="BY30" s="34">
        <v>5.8530824908876999</v>
      </c>
      <c r="BZ30" s="34">
        <f t="shared" si="30"/>
        <v>215.71898411281052</v>
      </c>
      <c r="CA30" s="34">
        <f t="shared" si="31"/>
        <v>2651.1752499999993</v>
      </c>
      <c r="CB30" s="34">
        <f t="shared" si="32"/>
        <v>229.81197367413588</v>
      </c>
      <c r="CC30" s="34">
        <f t="shared" si="33"/>
        <v>2848.5771109727402</v>
      </c>
      <c r="CD30" s="35">
        <f t="shared" si="34"/>
        <v>283.72521460526855</v>
      </c>
      <c r="CE30" s="34">
        <v>7.1654973167920993E-2</v>
      </c>
      <c r="CF30" s="34"/>
      <c r="CG30" s="34"/>
      <c r="CH30" s="34">
        <f t="shared" si="86"/>
        <v>0.10844286245518274</v>
      </c>
      <c r="CI30" s="34">
        <f t="shared" si="87"/>
        <v>1.0804535493997387E-2</v>
      </c>
      <c r="CJ30" s="36">
        <v>20754678.134</v>
      </c>
      <c r="CK30" s="36">
        <v>0.53272970055982405</v>
      </c>
      <c r="CL30" s="36">
        <f t="shared" si="35"/>
        <v>110566.33467541348</v>
      </c>
      <c r="CM30" s="36">
        <f t="shared" si="36"/>
        <v>20753825.155454546</v>
      </c>
      <c r="CN30" s="36">
        <f t="shared" si="37"/>
        <v>110566.35041288366</v>
      </c>
      <c r="CO30" s="36">
        <f t="shared" si="38"/>
        <v>22299118.59012644</v>
      </c>
      <c r="CP30" s="36">
        <f t="shared" si="39"/>
        <v>1100383.0106558022</v>
      </c>
      <c r="CQ30" s="36">
        <v>172.89087901418699</v>
      </c>
      <c r="CR30" s="36"/>
      <c r="CS30" s="36"/>
      <c r="CT30" s="36">
        <f t="shared" si="88"/>
        <v>179.34851762290637</v>
      </c>
      <c r="CU30" s="36">
        <f t="shared" si="89"/>
        <v>8.8591723694412092</v>
      </c>
      <c r="CV30" s="34">
        <v>490.57299999999998</v>
      </c>
      <c r="CW30" s="34">
        <v>16.2127495830693</v>
      </c>
      <c r="CX30" s="34">
        <f t="shared" si="40"/>
        <v>79.535372012150546</v>
      </c>
      <c r="CY30" s="34">
        <f t="shared" si="41"/>
        <v>392.75631818181819</v>
      </c>
      <c r="CZ30" s="34">
        <f t="shared" si="42"/>
        <v>83.262071704505956</v>
      </c>
      <c r="DA30" s="34">
        <f t="shared" si="43"/>
        <v>422.00026503817668</v>
      </c>
      <c r="DB30" s="35">
        <f t="shared" si="44"/>
        <v>91.82578816807559</v>
      </c>
      <c r="DC30" s="34">
        <v>1.8701067351336201E-3</v>
      </c>
      <c r="DD30" s="34"/>
      <c r="DE30" s="34"/>
      <c r="DF30" s="34">
        <f t="shared" si="90"/>
        <v>3.0277176980619512E-3</v>
      </c>
      <c r="DG30" s="34">
        <f t="shared" si="91"/>
        <v>6.5886413984081568E-4</v>
      </c>
      <c r="DH30" s="36">
        <v>198.227</v>
      </c>
      <c r="DI30" s="36">
        <v>32.628396869524003</v>
      </c>
      <c r="DJ30" s="36">
        <f t="shared" si="45"/>
        <v>64.678292262551338</v>
      </c>
      <c r="DK30" s="36">
        <f t="shared" si="46"/>
        <v>178.8189090909091</v>
      </c>
      <c r="DL30" s="36">
        <f t="shared" si="47"/>
        <v>68.450810662212447</v>
      </c>
      <c r="DM30" s="36">
        <f t="shared" si="48"/>
        <v>192.13345154963977</v>
      </c>
      <c r="DN30" s="36">
        <f t="shared" si="49"/>
        <v>74.149066351590193</v>
      </c>
      <c r="DO30" s="36">
        <v>2.23937511352234E-3</v>
      </c>
      <c r="DP30" s="36"/>
      <c r="DQ30" s="36"/>
      <c r="DR30" s="36">
        <f t="shared" si="92"/>
        <v>2.2659117090990974E-3</v>
      </c>
      <c r="DS30" s="36">
        <f t="shared" si="93"/>
        <v>8.7448945090696552E-4</v>
      </c>
      <c r="DT30" s="34">
        <v>5840.7669999999998</v>
      </c>
      <c r="DU30" s="34">
        <v>5.9055335772101598</v>
      </c>
      <c r="DV30" s="34">
        <f t="shared" si="50"/>
        <v>344.92845635161052</v>
      </c>
      <c r="DW30" s="34">
        <f t="shared" si="51"/>
        <v>5096.9614999999994</v>
      </c>
      <c r="DX30" s="34">
        <f t="shared" si="52"/>
        <v>350.13197841345499</v>
      </c>
      <c r="DY30" s="34">
        <f t="shared" si="53"/>
        <v>5476.4723171013638</v>
      </c>
      <c r="DZ30" s="35">
        <f t="shared" si="54"/>
        <v>462.28671975003294</v>
      </c>
      <c r="EA30" s="34">
        <v>6.33064360287207E-2</v>
      </c>
      <c r="EB30" s="34"/>
      <c r="EC30" s="34"/>
      <c r="ED30" s="34">
        <f t="shared" si="94"/>
        <v>9.7647677004160965E-2</v>
      </c>
      <c r="EE30" s="34">
        <f t="shared" si="95"/>
        <v>8.2456067757536704E-3</v>
      </c>
      <c r="EF30" s="36">
        <v>316.36700000000002</v>
      </c>
      <c r="EG30" s="36">
        <v>19.462779817253899</v>
      </c>
      <c r="EH30" s="36">
        <f t="shared" si="55"/>
        <v>61.573812624451648</v>
      </c>
      <c r="EI30" s="36">
        <f t="shared" si="56"/>
        <v>294.18295454545455</v>
      </c>
      <c r="EJ30" s="36">
        <f t="shared" si="57"/>
        <v>64.754324053414337</v>
      </c>
      <c r="EK30" s="36">
        <f t="shared" si="58"/>
        <v>316.08730156805598</v>
      </c>
      <c r="EL30" s="36">
        <f t="shared" si="59"/>
        <v>71.282886365243172</v>
      </c>
      <c r="EM30" s="36">
        <v>2.9205140989470801E-3</v>
      </c>
      <c r="EN30" s="36"/>
      <c r="EO30" s="36"/>
      <c r="EP30" s="36">
        <f t="shared" si="96"/>
        <v>3.1139765291515378E-3</v>
      </c>
      <c r="EQ30" s="36">
        <f t="shared" si="97"/>
        <v>7.0228696912374414E-4</v>
      </c>
      <c r="ER30" s="34">
        <v>919289.44700000004</v>
      </c>
      <c r="ES30" s="34">
        <v>0.655746899018809</v>
      </c>
      <c r="ET30" s="34">
        <f t="shared" si="60"/>
        <v>96.215790261252891</v>
      </c>
      <c r="EU30" s="36">
        <v>766238.54200000002</v>
      </c>
      <c r="EV30" s="36">
        <v>1.1964201011381099</v>
      </c>
      <c r="EW30" s="37">
        <f t="shared" si="61"/>
        <v>96.657230160321816</v>
      </c>
      <c r="EX30" s="34">
        <v>211155.08300000001</v>
      </c>
      <c r="EY30" s="34">
        <v>0.930157490389946</v>
      </c>
      <c r="EZ30" s="34">
        <f t="shared" si="62"/>
        <v>88.693966100465843</v>
      </c>
      <c r="FA30" s="36">
        <v>39510.084999999999</v>
      </c>
      <c r="FB30" s="36">
        <v>2.7291340433956401</v>
      </c>
      <c r="FC30" s="37">
        <f t="shared" si="63"/>
        <v>84.794593640543624</v>
      </c>
      <c r="FD30" s="34">
        <v>348860.78899999999</v>
      </c>
      <c r="FE30" s="34">
        <v>0.73466682863261001</v>
      </c>
      <c r="FF30" s="34">
        <f t="shared" si="64"/>
        <v>88.301883943238039</v>
      </c>
      <c r="FG30" s="36">
        <v>66715.266000000003</v>
      </c>
      <c r="FH30" s="36">
        <v>2.1144267686796798</v>
      </c>
      <c r="FI30" s="37">
        <f t="shared" si="65"/>
        <v>85.475702191976993</v>
      </c>
      <c r="FK30" s="38">
        <f t="shared" si="73"/>
        <v>91.07054676831892</v>
      </c>
      <c r="FL30" s="39">
        <f t="shared" si="66"/>
        <v>4.4602219738134785</v>
      </c>
      <c r="FM30" s="40">
        <f t="shared" si="67"/>
        <v>88.975841997614154</v>
      </c>
      <c r="FN30" s="41">
        <f t="shared" si="68"/>
        <v>6.6609886874508417</v>
      </c>
      <c r="FO30" s="42">
        <v>97.851500012308051</v>
      </c>
      <c r="FP30" s="41">
        <v>0.27843728869082945</v>
      </c>
      <c r="FQ30" s="43"/>
      <c r="FR30" s="44">
        <f t="shared" si="69"/>
        <v>1.074458246761598</v>
      </c>
      <c r="FS30" s="45">
        <f t="shared" si="70"/>
        <v>5.2710830655112367E-2</v>
      </c>
      <c r="FT30" s="46">
        <f t="shared" si="71"/>
        <v>1.0997535714799067</v>
      </c>
      <c r="FU30" s="47">
        <f t="shared" si="72"/>
        <v>8.2390182204317639E-2</v>
      </c>
    </row>
    <row r="31" spans="1:177" x14ac:dyDescent="0.25">
      <c r="A31" s="4" t="s">
        <v>31</v>
      </c>
      <c r="B31" s="33" t="s">
        <v>148</v>
      </c>
      <c r="C31" s="4" t="s">
        <v>58</v>
      </c>
      <c r="D31" s="34">
        <v>11122.03</v>
      </c>
      <c r="E31" s="34">
        <v>4.4265285860667802</v>
      </c>
      <c r="F31" s="34">
        <f t="shared" si="0"/>
        <v>492.31983730092315</v>
      </c>
      <c r="G31" s="34">
        <f t="shared" si="1"/>
        <v>6545.2620000000006</v>
      </c>
      <c r="H31" s="34">
        <f t="shared" si="2"/>
        <v>580.63371896193655</v>
      </c>
      <c r="I31" s="34">
        <f t="shared" si="3"/>
        <v>7248.027344273024</v>
      </c>
      <c r="J31" s="35">
        <f t="shared" si="4"/>
        <v>758.32788474300582</v>
      </c>
      <c r="K31" s="34">
        <v>27.627683041046801</v>
      </c>
      <c r="L31" s="34"/>
      <c r="M31" s="34"/>
      <c r="N31" s="34">
        <f t="shared" si="74"/>
        <v>30.171199867930834</v>
      </c>
      <c r="O31" s="34">
        <f t="shared" si="75"/>
        <v>3.1575551731554956</v>
      </c>
      <c r="P31" s="36">
        <v>108728.70600000001</v>
      </c>
      <c r="Q31" s="36">
        <v>1.3740142937452899</v>
      </c>
      <c r="R31" s="36">
        <f t="shared" si="5"/>
        <v>1493.9479618442926</v>
      </c>
      <c r="S31" s="36">
        <f t="shared" si="6"/>
        <v>39742.566000000006</v>
      </c>
      <c r="T31" s="36">
        <f t="shared" si="7"/>
        <v>1713.8767891241448</v>
      </c>
      <c r="U31" s="36">
        <f t="shared" si="8"/>
        <v>44009.728731955329</v>
      </c>
      <c r="V31" s="36">
        <f t="shared" si="9"/>
        <v>3092.1767415992599</v>
      </c>
      <c r="W31" s="36">
        <v>12.728400747460199</v>
      </c>
      <c r="X31" s="36"/>
      <c r="Y31" s="36"/>
      <c r="Z31" s="36">
        <f t="shared" si="76"/>
        <v>13.900735543889871</v>
      </c>
      <c r="AA31" s="36">
        <f t="shared" si="77"/>
        <v>0.97728666850155665</v>
      </c>
      <c r="AB31" s="34">
        <v>5142666.2970000003</v>
      </c>
      <c r="AC31" s="34">
        <v>0.39709297312959901</v>
      </c>
      <c r="AD31" s="34">
        <f t="shared" si="10"/>
        <v>20421.166496891157</v>
      </c>
      <c r="AE31" s="34">
        <f t="shared" si="11"/>
        <v>-33282.266999999993</v>
      </c>
      <c r="AF31" s="34">
        <f t="shared" si="12"/>
        <v>31595.598269379236</v>
      </c>
      <c r="AG31" s="34">
        <f t="shared" si="13"/>
        <v>-36855.786872304823</v>
      </c>
      <c r="AH31" s="35">
        <f t="shared" si="14"/>
        <v>-35047.697479603485</v>
      </c>
      <c r="AI31" s="34" t="s">
        <v>37</v>
      </c>
      <c r="AJ31" s="34"/>
      <c r="AK31" s="34"/>
      <c r="AL31" s="34">
        <f t="shared" si="78"/>
        <v>-0.44347391762793537</v>
      </c>
      <c r="AM31" s="34">
        <f t="shared" si="79"/>
        <v>-0.42171916745587862</v>
      </c>
      <c r="AN31" s="36">
        <v>46183.038</v>
      </c>
      <c r="AO31" s="36">
        <v>2.14872859691175</v>
      </c>
      <c r="AP31" s="36">
        <f t="shared" si="15"/>
        <v>992.34814442862034</v>
      </c>
      <c r="AQ31" s="36">
        <f t="shared" si="16"/>
        <v>-102140.255</v>
      </c>
      <c r="AR31" s="36">
        <f t="shared" si="17"/>
        <v>2178.8203013785678</v>
      </c>
      <c r="AS31" s="36">
        <f t="shared" si="18"/>
        <v>-115597.26571432252</v>
      </c>
      <c r="AT31" s="36">
        <f t="shared" si="19"/>
        <v>-9688.3407814843267</v>
      </c>
      <c r="AU31" s="36" t="s">
        <v>37</v>
      </c>
      <c r="AV31" s="36"/>
      <c r="AW31" s="36"/>
      <c r="AX31" s="37">
        <f t="shared" si="80"/>
        <v>-2.503839579672555</v>
      </c>
      <c r="AY31" s="37">
        <f t="shared" si="81"/>
        <v>-0.20994014823468249</v>
      </c>
      <c r="AZ31" s="34">
        <v>17616.556</v>
      </c>
      <c r="BA31" s="34">
        <v>2.4463014611251501</v>
      </c>
      <c r="BB31" s="34">
        <f t="shared" si="20"/>
        <v>430.95406682793032</v>
      </c>
      <c r="BC31" s="34">
        <f t="shared" si="21"/>
        <v>10872.565045454547</v>
      </c>
      <c r="BD31" s="34">
        <f t="shared" si="22"/>
        <v>514.76345926687532</v>
      </c>
      <c r="BE31" s="34">
        <f t="shared" si="23"/>
        <v>12305.028909078643</v>
      </c>
      <c r="BF31" s="34">
        <f t="shared" si="24"/>
        <v>1155.0245190907351</v>
      </c>
      <c r="BG31" s="34" t="s">
        <v>37</v>
      </c>
      <c r="BH31" s="34"/>
      <c r="BI31" s="34"/>
      <c r="BJ31" s="34">
        <f t="shared" si="82"/>
        <v>0.60363153834087035</v>
      </c>
      <c r="BK31" s="34">
        <f t="shared" si="83"/>
        <v>5.6679982429194899E-2</v>
      </c>
      <c r="BL31" s="36">
        <v>2217.6509999999998</v>
      </c>
      <c r="BM31" s="36">
        <v>9.0931011215478197</v>
      </c>
      <c r="BN31" s="36">
        <f t="shared" si="25"/>
        <v>201.65324795301643</v>
      </c>
      <c r="BO31" s="36">
        <f t="shared" si="26"/>
        <v>1915.646068181818</v>
      </c>
      <c r="BP31" s="36">
        <f t="shared" si="27"/>
        <v>207.97221590444067</v>
      </c>
      <c r="BQ31" s="36">
        <f t="shared" si="28"/>
        <v>2121.3291513969834</v>
      </c>
      <c r="BR31" s="36">
        <f t="shared" si="29"/>
        <v>258.62203151997636</v>
      </c>
      <c r="BS31" s="36">
        <v>1.57846533933402E-2</v>
      </c>
      <c r="BT31" s="36"/>
      <c r="BU31" s="36"/>
      <c r="BV31" s="36">
        <f t="shared" si="84"/>
        <v>1.9082535589991394E-2</v>
      </c>
      <c r="BW31" s="36">
        <f t="shared" si="85"/>
        <v>2.326929719015399E-3</v>
      </c>
      <c r="BX31" s="34">
        <v>3873.8110000000001</v>
      </c>
      <c r="BY31" s="34">
        <v>6.5104047767584099</v>
      </c>
      <c r="BZ31" s="34">
        <f t="shared" si="30"/>
        <v>252.20077638659276</v>
      </c>
      <c r="CA31" s="34">
        <f t="shared" si="31"/>
        <v>2839.4242499999996</v>
      </c>
      <c r="CB31" s="34">
        <f t="shared" si="32"/>
        <v>264.35600002144628</v>
      </c>
      <c r="CC31" s="34">
        <f t="shared" si="33"/>
        <v>3144.293476104076</v>
      </c>
      <c r="CD31" s="35">
        <f t="shared" si="34"/>
        <v>340.75925108671055</v>
      </c>
      <c r="CE31" s="34">
        <v>7.9151714724631506E-2</v>
      </c>
      <c r="CF31" s="34"/>
      <c r="CG31" s="34"/>
      <c r="CH31" s="34">
        <f t="shared" si="86"/>
        <v>0.11970052825125918</v>
      </c>
      <c r="CI31" s="34">
        <f t="shared" si="87"/>
        <v>1.2975820591886395E-2</v>
      </c>
      <c r="CJ31" s="36">
        <v>10483857.268999999</v>
      </c>
      <c r="CK31" s="36">
        <v>0.40037357976314603</v>
      </c>
      <c r="CL31" s="36">
        <f t="shared" si="35"/>
        <v>41974.594645154095</v>
      </c>
      <c r="CM31" s="36">
        <f t="shared" si="36"/>
        <v>10483004.290454544</v>
      </c>
      <c r="CN31" s="36">
        <f t="shared" si="37"/>
        <v>41974.6360996023</v>
      </c>
      <c r="CO31" s="36">
        <f t="shared" si="38"/>
        <v>11608565.363364516</v>
      </c>
      <c r="CP31" s="36">
        <f t="shared" si="39"/>
        <v>645602.27800669975</v>
      </c>
      <c r="CQ31" s="36">
        <v>87.315943982789904</v>
      </c>
      <c r="CR31" s="36"/>
      <c r="CS31" s="36"/>
      <c r="CT31" s="36">
        <f t="shared" si="88"/>
        <v>93.365976831474228</v>
      </c>
      <c r="CU31" s="36">
        <f t="shared" si="89"/>
        <v>5.1966203435479716</v>
      </c>
      <c r="CV31" s="34">
        <v>2549.0929999999998</v>
      </c>
      <c r="CW31" s="34">
        <v>9.5358360722989897</v>
      </c>
      <c r="CX31" s="34">
        <f t="shared" si="40"/>
        <v>243.07732981044848</v>
      </c>
      <c r="CY31" s="34">
        <f t="shared" si="41"/>
        <v>2451.2763181818182</v>
      </c>
      <c r="CZ31" s="34">
        <f t="shared" si="42"/>
        <v>244.32209366161027</v>
      </c>
      <c r="DA31" s="34">
        <f t="shared" si="43"/>
        <v>2714.4700674397322</v>
      </c>
      <c r="DB31" s="35">
        <f t="shared" si="44"/>
        <v>309.63171589893238</v>
      </c>
      <c r="DC31" s="34">
        <v>1.7564331620707301E-2</v>
      </c>
      <c r="DD31" s="34"/>
      <c r="DE31" s="34"/>
      <c r="DF31" s="34">
        <f t="shared" si="90"/>
        <v>1.9475459484138445E-2</v>
      </c>
      <c r="DG31" s="34">
        <f t="shared" si="91"/>
        <v>2.2220405085943079E-3</v>
      </c>
      <c r="DH31" s="36">
        <v>1478.752</v>
      </c>
      <c r="DI31" s="36">
        <v>10.753285109299901</v>
      </c>
      <c r="DJ31" s="36">
        <f t="shared" si="45"/>
        <v>159.01441861947447</v>
      </c>
      <c r="DK31" s="36">
        <f t="shared" si="46"/>
        <v>1459.3439090909089</v>
      </c>
      <c r="DL31" s="36">
        <f t="shared" si="47"/>
        <v>160.58585653538583</v>
      </c>
      <c r="DM31" s="36">
        <f t="shared" si="48"/>
        <v>1616.0337902117888</v>
      </c>
      <c r="DN31" s="36">
        <f t="shared" si="49"/>
        <v>199.14407055190048</v>
      </c>
      <c r="DO31" s="36">
        <v>1.7474852340569901E-2</v>
      </c>
      <c r="DP31" s="36"/>
      <c r="DQ31" s="36"/>
      <c r="DR31" s="36">
        <f t="shared" si="92"/>
        <v>1.9058575474529604E-2</v>
      </c>
      <c r="DS31" s="36">
        <f t="shared" si="93"/>
        <v>2.349062348272658E-3</v>
      </c>
      <c r="DT31" s="34">
        <v>1079.27</v>
      </c>
      <c r="DU31" s="34">
        <v>11.1046676582522</v>
      </c>
      <c r="DV31" s="34">
        <f t="shared" si="50"/>
        <v>119.84934663521852</v>
      </c>
      <c r="DW31" s="34">
        <f t="shared" si="51"/>
        <v>335.46450000000004</v>
      </c>
      <c r="DX31" s="34">
        <f t="shared" si="52"/>
        <v>134.09186476257227</v>
      </c>
      <c r="DY31" s="34">
        <f t="shared" si="53"/>
        <v>371.48335223752355</v>
      </c>
      <c r="DZ31" s="35">
        <f t="shared" si="54"/>
        <v>149.91228251760865</v>
      </c>
      <c r="EA31" s="34" t="s">
        <v>37</v>
      </c>
      <c r="EB31" s="34"/>
      <c r="EC31" s="34"/>
      <c r="ED31" s="34">
        <f t="shared" si="94"/>
        <v>6.6236957463362729E-3</v>
      </c>
      <c r="EE31" s="34">
        <f t="shared" si="95"/>
        <v>2.6730360098756751E-3</v>
      </c>
      <c r="EF31" s="36">
        <v>857.00199999999995</v>
      </c>
      <c r="EG31" s="36">
        <v>17.347908390559599</v>
      </c>
      <c r="EH31" s="36">
        <f t="shared" si="55"/>
        <v>148.67192186526356</v>
      </c>
      <c r="EI31" s="36">
        <f t="shared" si="56"/>
        <v>834.81795454545454</v>
      </c>
      <c r="EJ31" s="36">
        <f t="shared" si="57"/>
        <v>150.0170938047213</v>
      </c>
      <c r="EK31" s="36">
        <f t="shared" si="58"/>
        <v>924.45243017552673</v>
      </c>
      <c r="EL31" s="36">
        <f t="shared" si="59"/>
        <v>173.8588576949769</v>
      </c>
      <c r="EM31" s="36">
        <v>8.3965286787576199E-3</v>
      </c>
      <c r="EN31" s="36"/>
      <c r="EO31" s="36"/>
      <c r="EP31" s="36">
        <f t="shared" si="96"/>
        <v>9.1073673494722149E-3</v>
      </c>
      <c r="EQ31" s="36">
        <f t="shared" si="97"/>
        <v>1.7129132612286834E-3</v>
      </c>
      <c r="ER31" s="34">
        <v>915303.125</v>
      </c>
      <c r="ES31" s="34">
        <v>0.498527601813399</v>
      </c>
      <c r="ET31" s="34">
        <f t="shared" si="60"/>
        <v>95.798568979405815</v>
      </c>
      <c r="EU31" s="36">
        <v>763616.97699999996</v>
      </c>
      <c r="EV31" s="36">
        <v>0.66155778974368595</v>
      </c>
      <c r="EW31" s="37">
        <f t="shared" si="61"/>
        <v>96.326532606367081</v>
      </c>
      <c r="EX31" s="34">
        <v>207332.36300000001</v>
      </c>
      <c r="EY31" s="34">
        <v>0.74833270498938598</v>
      </c>
      <c r="EZ31" s="34">
        <f t="shared" si="62"/>
        <v>87.088263821011012</v>
      </c>
      <c r="FA31" s="36">
        <v>38943.127</v>
      </c>
      <c r="FB31" s="36">
        <v>2.07153228686653</v>
      </c>
      <c r="FC31" s="37">
        <f t="shared" si="63"/>
        <v>83.577816374150629</v>
      </c>
      <c r="FD31" s="34">
        <v>344630.897</v>
      </c>
      <c r="FE31" s="34">
        <v>0.79097664877506202</v>
      </c>
      <c r="FF31" s="34">
        <f t="shared" si="64"/>
        <v>87.231235007463169</v>
      </c>
      <c r="FG31" s="36">
        <v>65871.619000000006</v>
      </c>
      <c r="FH31" s="36">
        <v>1.44358750716244</v>
      </c>
      <c r="FI31" s="37">
        <f t="shared" si="65"/>
        <v>84.394820348125009</v>
      </c>
      <c r="FK31" s="38">
        <f t="shared" si="73"/>
        <v>90.039355935959989</v>
      </c>
      <c r="FL31" s="39">
        <f t="shared" si="66"/>
        <v>4.9881370620589607</v>
      </c>
      <c r="FM31" s="40">
        <f t="shared" si="67"/>
        <v>88.099723109547583</v>
      </c>
      <c r="FN31" s="41">
        <f t="shared" si="68"/>
        <v>7.1363274690902614</v>
      </c>
      <c r="FO31" s="42">
        <v>99.70688933224821</v>
      </c>
      <c r="FP31" s="41">
        <v>0.2786705004387407</v>
      </c>
      <c r="FQ31" s="43"/>
      <c r="FR31" s="44">
        <f t="shared" si="69"/>
        <v>1.1073700860672993</v>
      </c>
      <c r="FS31" s="45">
        <f t="shared" si="70"/>
        <v>6.1425791919653847E-2</v>
      </c>
      <c r="FT31" s="46">
        <f t="shared" si="71"/>
        <v>1.1317503144506789</v>
      </c>
      <c r="FU31" s="47">
        <f t="shared" si="72"/>
        <v>9.172953924098802E-2</v>
      </c>
    </row>
    <row r="32" spans="1:177" x14ac:dyDescent="0.25">
      <c r="A32" s="4" t="s">
        <v>31</v>
      </c>
      <c r="B32" s="33" t="s">
        <v>148</v>
      </c>
      <c r="C32" s="4" t="s">
        <v>95</v>
      </c>
      <c r="D32" s="34">
        <v>5436.0140000000001</v>
      </c>
      <c r="E32" s="34">
        <v>3.5741150422360199</v>
      </c>
      <c r="F32" s="34">
        <f t="shared" si="0"/>
        <v>194.28939407205598</v>
      </c>
      <c r="G32" s="34">
        <f t="shared" si="1"/>
        <v>859.24600000000009</v>
      </c>
      <c r="H32" s="34">
        <f t="shared" si="2"/>
        <v>364.0124476504181</v>
      </c>
      <c r="I32" s="34">
        <f t="shared" si="3"/>
        <v>953.39227867977309</v>
      </c>
      <c r="J32" s="35">
        <f t="shared" si="4"/>
        <v>407.16042189438292</v>
      </c>
      <c r="K32" s="34">
        <v>3.62689471289114</v>
      </c>
      <c r="L32" s="34"/>
      <c r="M32" s="34"/>
      <c r="N32" s="34">
        <f t="shared" si="74"/>
        <v>3.9686645243299052</v>
      </c>
      <c r="O32" s="34">
        <f t="shared" si="75"/>
        <v>1.6949058879214007</v>
      </c>
      <c r="P32" s="36">
        <v>53735.442999999999</v>
      </c>
      <c r="Q32" s="36">
        <v>2.08492742119186</v>
      </c>
      <c r="R32" s="36">
        <f t="shared" si="5"/>
        <v>1120.344986005922</v>
      </c>
      <c r="S32" s="36">
        <f t="shared" si="6"/>
        <v>-15250.697</v>
      </c>
      <c r="T32" s="36">
        <f t="shared" si="7"/>
        <v>1400.2378452492926</v>
      </c>
      <c r="U32" s="36">
        <f t="shared" si="8"/>
        <v>-16921.692698348063</v>
      </c>
      <c r="V32" s="36">
        <f t="shared" si="9"/>
        <v>-1802.1485077024231</v>
      </c>
      <c r="W32" s="36" t="s">
        <v>37</v>
      </c>
      <c r="X32" s="36"/>
      <c r="Y32" s="36"/>
      <c r="Z32" s="36">
        <f t="shared" si="76"/>
        <v>-5.3448176558269305</v>
      </c>
      <c r="AA32" s="36">
        <f t="shared" si="77"/>
        <v>-0.5693726530527895</v>
      </c>
      <c r="AB32" s="34">
        <v>5055367.642</v>
      </c>
      <c r="AC32" s="34">
        <v>0.62035703250903396</v>
      </c>
      <c r="AD32" s="34">
        <f t="shared" si="10"/>
        <v>31361.328686333123</v>
      </c>
      <c r="AE32" s="34">
        <f t="shared" si="11"/>
        <v>-120580.92200000025</v>
      </c>
      <c r="AF32" s="34">
        <f t="shared" si="12"/>
        <v>39557.435784925081</v>
      </c>
      <c r="AG32" s="34">
        <f t="shared" si="13"/>
        <v>-133792.79041262713</v>
      </c>
      <c r="AH32" s="35">
        <f t="shared" si="14"/>
        <v>-44481.560094867295</v>
      </c>
      <c r="AI32" s="34" t="s">
        <v>37</v>
      </c>
      <c r="AJ32" s="34"/>
      <c r="AK32" s="34"/>
      <c r="AL32" s="34">
        <f t="shared" si="78"/>
        <v>-1.6098859351513968</v>
      </c>
      <c r="AM32" s="34">
        <f t="shared" si="79"/>
        <v>-0.53524707623253209</v>
      </c>
      <c r="AN32" s="36">
        <v>38875.962</v>
      </c>
      <c r="AO32" s="36">
        <v>1.2354247748146401</v>
      </c>
      <c r="AP32" s="36">
        <f t="shared" si="15"/>
        <v>480.28326599552508</v>
      </c>
      <c r="AQ32" s="36">
        <f t="shared" si="16"/>
        <v>-109447.33100000001</v>
      </c>
      <c r="AR32" s="36">
        <f t="shared" si="17"/>
        <v>1998.2930419595109</v>
      </c>
      <c r="AS32" s="36">
        <f t="shared" si="18"/>
        <v>-124673.74619143631</v>
      </c>
      <c r="AT32" s="36">
        <f t="shared" si="19"/>
        <v>-10251.036037887001</v>
      </c>
      <c r="AU32" s="36" t="s">
        <v>37</v>
      </c>
      <c r="AV32" s="36"/>
      <c r="AW32" s="36"/>
      <c r="AX32" s="37">
        <f t="shared" si="80"/>
        <v>-2.7004363669952416</v>
      </c>
      <c r="AY32" s="37">
        <f t="shared" si="81"/>
        <v>-0.2221371268256716</v>
      </c>
      <c r="AZ32" s="34">
        <v>15094.513000000001</v>
      </c>
      <c r="BA32" s="34">
        <v>2.9311857247641</v>
      </c>
      <c r="BB32" s="34">
        <f t="shared" si="20"/>
        <v>442.44821027866135</v>
      </c>
      <c r="BC32" s="34">
        <f t="shared" si="21"/>
        <v>8350.5220454545452</v>
      </c>
      <c r="BD32" s="34">
        <f t="shared" si="22"/>
        <v>524.42390302088472</v>
      </c>
      <c r="BE32" s="34">
        <f t="shared" si="23"/>
        <v>9512.2544930857512</v>
      </c>
      <c r="BF32" s="34">
        <f t="shared" si="24"/>
        <v>968.72192196527897</v>
      </c>
      <c r="BG32" s="34" t="s">
        <v>37</v>
      </c>
      <c r="BH32" s="34"/>
      <c r="BI32" s="34"/>
      <c r="BJ32" s="34">
        <f t="shared" si="82"/>
        <v>0.46663009531938932</v>
      </c>
      <c r="BK32" s="34">
        <f t="shared" si="83"/>
        <v>4.753518481643515E-2</v>
      </c>
      <c r="BL32" s="36">
        <v>2681.2550000000001</v>
      </c>
      <c r="BM32" s="36">
        <v>12.149754019875999</v>
      </c>
      <c r="BN32" s="36">
        <f t="shared" si="25"/>
        <v>325.76588714562627</v>
      </c>
      <c r="BO32" s="36">
        <f t="shared" si="26"/>
        <v>2379.2500681818183</v>
      </c>
      <c r="BP32" s="36">
        <f t="shared" si="27"/>
        <v>329.71476067349408</v>
      </c>
      <c r="BQ32" s="36">
        <f t="shared" si="28"/>
        <v>2639.9408831148112</v>
      </c>
      <c r="BR32" s="36">
        <f t="shared" si="29"/>
        <v>392.60086960316403</v>
      </c>
      <c r="BS32" s="36">
        <v>2.0073965705013699E-2</v>
      </c>
      <c r="BT32" s="36"/>
      <c r="BU32" s="36"/>
      <c r="BV32" s="36">
        <f t="shared" si="84"/>
        <v>2.3747736566169613E-2</v>
      </c>
      <c r="BW32" s="36">
        <f t="shared" si="85"/>
        <v>3.53215361412642E-3</v>
      </c>
      <c r="BX32" s="34">
        <v>3882.835</v>
      </c>
      <c r="BY32" s="34">
        <v>7.1980490800849397</v>
      </c>
      <c r="BZ32" s="34">
        <f t="shared" si="30"/>
        <v>279.48836899871606</v>
      </c>
      <c r="CA32" s="34">
        <f t="shared" si="31"/>
        <v>2848.4482499999995</v>
      </c>
      <c r="CB32" s="34">
        <f t="shared" si="32"/>
        <v>290.50406458929484</v>
      </c>
      <c r="CC32" s="34">
        <f t="shared" si="33"/>
        <v>3160.5483968140802</v>
      </c>
      <c r="CD32" s="35">
        <f t="shared" si="34"/>
        <v>364.67675038306089</v>
      </c>
      <c r="CE32" s="34">
        <v>7.9511082348405093E-2</v>
      </c>
      <c r="CF32" s="34"/>
      <c r="CG32" s="34"/>
      <c r="CH32" s="34">
        <f t="shared" si="86"/>
        <v>0.12031933899855643</v>
      </c>
      <c r="CI32" s="34">
        <f t="shared" si="87"/>
        <v>1.3886148435393379E-2</v>
      </c>
      <c r="CJ32" s="36">
        <v>4410859.2350000003</v>
      </c>
      <c r="CK32" s="36">
        <v>0.78771419469022297</v>
      </c>
      <c r="CL32" s="36">
        <f t="shared" si="35"/>
        <v>34744.964301899578</v>
      </c>
      <c r="CM32" s="36">
        <f t="shared" si="36"/>
        <v>4410006.256454546</v>
      </c>
      <c r="CN32" s="36">
        <f t="shared" si="37"/>
        <v>34745.014382056506</v>
      </c>
      <c r="CO32" s="36">
        <f t="shared" si="38"/>
        <v>4893203.941401246</v>
      </c>
      <c r="CP32" s="36">
        <f t="shared" si="39"/>
        <v>266858.68347002054</v>
      </c>
      <c r="CQ32" s="36">
        <v>36.716637555752101</v>
      </c>
      <c r="CR32" s="36"/>
      <c r="CS32" s="36"/>
      <c r="CT32" s="36">
        <f t="shared" si="88"/>
        <v>39.355316658365737</v>
      </c>
      <c r="CU32" s="36">
        <f t="shared" si="89"/>
        <v>2.1480830402311755</v>
      </c>
      <c r="CV32" s="34">
        <v>3019.703</v>
      </c>
      <c r="CW32" s="34">
        <v>6.3019581759983998</v>
      </c>
      <c r="CX32" s="34">
        <f t="shared" si="40"/>
        <v>190.30042009936895</v>
      </c>
      <c r="CY32" s="34">
        <f t="shared" si="41"/>
        <v>2921.8863181818183</v>
      </c>
      <c r="CZ32" s="34">
        <f t="shared" si="42"/>
        <v>191.88785024959608</v>
      </c>
      <c r="DA32" s="34">
        <f t="shared" si="43"/>
        <v>3242.0329625446216</v>
      </c>
      <c r="DB32" s="35">
        <f t="shared" si="44"/>
        <v>275.57387216857256</v>
      </c>
      <c r="DC32" s="34">
        <v>2.1152277899295802E-2</v>
      </c>
      <c r="DD32" s="34"/>
      <c r="DE32" s="34"/>
      <c r="DF32" s="34">
        <f t="shared" si="90"/>
        <v>2.3260555482135913E-2</v>
      </c>
      <c r="DG32" s="34">
        <f t="shared" si="91"/>
        <v>1.9780065523761743E-3</v>
      </c>
      <c r="DH32" s="36">
        <v>1676.001</v>
      </c>
      <c r="DI32" s="36">
        <v>5.64076401315151</v>
      </c>
      <c r="DJ32" s="36">
        <f t="shared" si="45"/>
        <v>94.539261268059434</v>
      </c>
      <c r="DK32" s="36">
        <f t="shared" si="46"/>
        <v>1656.592909090909</v>
      </c>
      <c r="DL32" s="36">
        <f t="shared" si="47"/>
        <v>97.159167922664153</v>
      </c>
      <c r="DM32" s="36">
        <f t="shared" si="48"/>
        <v>1838.1032771091582</v>
      </c>
      <c r="DN32" s="36">
        <f t="shared" si="49"/>
        <v>146.49566359941201</v>
      </c>
      <c r="DO32" s="36">
        <v>1.9821688714367999E-2</v>
      </c>
      <c r="DP32" s="36"/>
      <c r="DQ32" s="36"/>
      <c r="DR32" s="36">
        <f t="shared" si="92"/>
        <v>2.1677535611538196E-2</v>
      </c>
      <c r="DS32" s="36">
        <f t="shared" si="93"/>
        <v>1.7285147702064089E-3</v>
      </c>
      <c r="DT32" s="34">
        <v>1081.2750000000001</v>
      </c>
      <c r="DU32" s="34">
        <v>11.937997515135001</v>
      </c>
      <c r="DV32" s="34">
        <f t="shared" si="50"/>
        <v>129.08258263177598</v>
      </c>
      <c r="DW32" s="34">
        <f t="shared" si="51"/>
        <v>337.46950000000015</v>
      </c>
      <c r="DX32" s="34">
        <f t="shared" si="52"/>
        <v>142.4046187646471</v>
      </c>
      <c r="DY32" s="34">
        <f t="shared" si="53"/>
        <v>374.44552036311347</v>
      </c>
      <c r="DZ32" s="35">
        <f t="shared" si="54"/>
        <v>159.29450432164387</v>
      </c>
      <c r="EA32" s="34" t="s">
        <v>37</v>
      </c>
      <c r="EB32" s="34"/>
      <c r="EC32" s="34"/>
      <c r="ED32" s="34">
        <f t="shared" si="94"/>
        <v>6.6765123807701566E-3</v>
      </c>
      <c r="EE32" s="34">
        <f t="shared" si="95"/>
        <v>2.8403229785682483E-3</v>
      </c>
      <c r="EF32" s="36">
        <v>1011.202</v>
      </c>
      <c r="EG32" s="36">
        <v>14.537053722783799</v>
      </c>
      <c r="EH32" s="36">
        <f t="shared" si="55"/>
        <v>146.99897798586423</v>
      </c>
      <c r="EI32" s="36">
        <f t="shared" si="56"/>
        <v>989.01795454545459</v>
      </c>
      <c r="EJ32" s="36">
        <f t="shared" si="57"/>
        <v>148.35931926034209</v>
      </c>
      <c r="EK32" s="36">
        <f t="shared" si="58"/>
        <v>1097.3831491089852</v>
      </c>
      <c r="EL32" s="36">
        <f t="shared" si="59"/>
        <v>174.94289499577746</v>
      </c>
      <c r="EM32" s="36">
        <v>9.9583984212026893E-3</v>
      </c>
      <c r="EN32" s="36"/>
      <c r="EO32" s="36"/>
      <c r="EP32" s="36">
        <f t="shared" si="96"/>
        <v>1.0811017566537793E-2</v>
      </c>
      <c r="EQ32" s="36">
        <f t="shared" si="97"/>
        <v>1.7236405884121068E-3</v>
      </c>
      <c r="ER32" s="34">
        <v>911604.027</v>
      </c>
      <c r="ES32" s="34">
        <v>0.62707339632894898</v>
      </c>
      <c r="ET32" s="34">
        <f t="shared" si="60"/>
        <v>95.411409485205922</v>
      </c>
      <c r="EU32" s="36">
        <v>757718.45200000005</v>
      </c>
      <c r="EV32" s="36">
        <v>0.51213052156004502</v>
      </c>
      <c r="EW32" s="37">
        <f t="shared" si="61"/>
        <v>95.582462636924831</v>
      </c>
      <c r="EX32" s="34">
        <v>207648.06099999999</v>
      </c>
      <c r="EY32" s="34">
        <v>1.2223451976103501</v>
      </c>
      <c r="EZ32" s="34">
        <f t="shared" si="62"/>
        <v>87.220870184600102</v>
      </c>
      <c r="FA32" s="36">
        <v>39027.425999999999</v>
      </c>
      <c r="FB32" s="36">
        <v>2.0580125895539698</v>
      </c>
      <c r="FC32" s="37">
        <f t="shared" si="63"/>
        <v>83.758734725738677</v>
      </c>
      <c r="FD32" s="34">
        <v>343106.103</v>
      </c>
      <c r="FE32" s="34">
        <v>0.41945364757183701</v>
      </c>
      <c r="FF32" s="34">
        <f t="shared" si="64"/>
        <v>86.84528683824847</v>
      </c>
      <c r="FG32" s="36">
        <v>64896.311999999998</v>
      </c>
      <c r="FH32" s="36">
        <v>1.90954545210746</v>
      </c>
      <c r="FI32" s="37">
        <f t="shared" si="65"/>
        <v>83.145255508231386</v>
      </c>
      <c r="FK32" s="38">
        <f t="shared" si="73"/>
        <v>89.825855502684831</v>
      </c>
      <c r="FL32" s="39">
        <f t="shared" si="66"/>
        <v>4.8408755077214174</v>
      </c>
      <c r="FM32" s="40">
        <f t="shared" si="67"/>
        <v>87.495484290298293</v>
      </c>
      <c r="FN32" s="41">
        <f t="shared" si="68"/>
        <v>7.0102427398545295</v>
      </c>
      <c r="FO32" s="42">
        <v>99.667938008515279</v>
      </c>
      <c r="FP32" s="41">
        <v>0.27911324201684157</v>
      </c>
      <c r="FQ32" s="43"/>
      <c r="FR32" s="44">
        <f t="shared" si="69"/>
        <v>1.1095684805978416</v>
      </c>
      <c r="FS32" s="45">
        <f t="shared" si="70"/>
        <v>5.9877302369905891E-2</v>
      </c>
      <c r="FT32" s="46">
        <f t="shared" si="71"/>
        <v>1.1391209365483412</v>
      </c>
      <c r="FU32" s="47">
        <f t="shared" si="72"/>
        <v>9.1323463104405408E-2</v>
      </c>
    </row>
    <row r="33" spans="1:177" x14ac:dyDescent="0.25">
      <c r="A33" s="4" t="s">
        <v>31</v>
      </c>
      <c r="B33" s="33" t="s">
        <v>148</v>
      </c>
      <c r="C33" s="4" t="s">
        <v>125</v>
      </c>
      <c r="D33" s="34">
        <v>2978.636</v>
      </c>
      <c r="E33" s="34">
        <v>7.5785144825100001</v>
      </c>
      <c r="F33" s="34">
        <f t="shared" si="0"/>
        <v>225.73636064125657</v>
      </c>
      <c r="G33" s="34">
        <f t="shared" si="1"/>
        <v>-1598.1320000000001</v>
      </c>
      <c r="H33" s="34">
        <f t="shared" si="2"/>
        <v>381.72450525362029</v>
      </c>
      <c r="I33" s="34">
        <f t="shared" si="3"/>
        <v>-1792.1030384368237</v>
      </c>
      <c r="J33" s="35">
        <f t="shared" si="4"/>
        <v>-441.80936522911787</v>
      </c>
      <c r="K33" s="34" t="s">
        <v>37</v>
      </c>
      <c r="L33" s="34"/>
      <c r="M33" s="34"/>
      <c r="N33" s="34">
        <f t="shared" si="74"/>
        <v>-7.4599468777289424</v>
      </c>
      <c r="O33" s="34">
        <f t="shared" si="75"/>
        <v>-1.8392023095655852</v>
      </c>
      <c r="P33" s="36">
        <v>32943.326999999997</v>
      </c>
      <c r="Q33" s="36">
        <v>3.2227068895162501</v>
      </c>
      <c r="R33" s="36">
        <f t="shared" si="5"/>
        <v>1061.6668688648667</v>
      </c>
      <c r="S33" s="36">
        <f t="shared" si="6"/>
        <v>-36042.813000000002</v>
      </c>
      <c r="T33" s="36">
        <f t="shared" si="7"/>
        <v>1353.7465331608803</v>
      </c>
      <c r="U33" s="36">
        <f t="shared" si="8"/>
        <v>-40417.459065402763</v>
      </c>
      <c r="V33" s="36">
        <f t="shared" si="9"/>
        <v>-2896.5086130690652</v>
      </c>
      <c r="W33" s="36" t="s">
        <v>37</v>
      </c>
      <c r="X33" s="36"/>
      <c r="Y33" s="36"/>
      <c r="Z33" s="36">
        <f t="shared" si="76"/>
        <v>-12.766095725016665</v>
      </c>
      <c r="AA33" s="36">
        <f t="shared" si="77"/>
        <v>-0.91542354496235434</v>
      </c>
      <c r="AB33" s="34">
        <v>5103504.84</v>
      </c>
      <c r="AC33" s="34">
        <v>0.91186031217274499</v>
      </c>
      <c r="AD33" s="34">
        <f t="shared" si="10"/>
        <v>46536.835165775148</v>
      </c>
      <c r="AE33" s="34">
        <f t="shared" si="11"/>
        <v>-72443.724000000395</v>
      </c>
      <c r="AF33" s="34">
        <f t="shared" si="12"/>
        <v>52411.208878948564</v>
      </c>
      <c r="AG33" s="34">
        <f t="shared" si="13"/>
        <v>-81236.479775187123</v>
      </c>
      <c r="AH33" s="35">
        <f t="shared" si="14"/>
        <v>-58981.3164706061</v>
      </c>
      <c r="AI33" s="34" t="s">
        <v>37</v>
      </c>
      <c r="AJ33" s="34"/>
      <c r="AK33" s="34"/>
      <c r="AL33" s="34">
        <f t="shared" si="78"/>
        <v>-0.97749262727793229</v>
      </c>
      <c r="AM33" s="34">
        <f t="shared" si="79"/>
        <v>-0.70970742908895112</v>
      </c>
      <c r="AN33" s="36">
        <v>56819.517</v>
      </c>
      <c r="AO33" s="36">
        <v>1.1070918781671599</v>
      </c>
      <c r="AP33" s="36">
        <f t="shared" si="15"/>
        <v>629.04425792080872</v>
      </c>
      <c r="AQ33" s="36">
        <f t="shared" si="16"/>
        <v>-91503.776000000013</v>
      </c>
      <c r="AR33" s="36">
        <f t="shared" si="17"/>
        <v>2039.1664337105024</v>
      </c>
      <c r="AS33" s="36">
        <f t="shared" si="18"/>
        <v>-105420.17913401581</v>
      </c>
      <c r="AT33" s="36">
        <f t="shared" si="19"/>
        <v>-9962.011656786035</v>
      </c>
      <c r="AU33" s="36" t="s">
        <v>37</v>
      </c>
      <c r="AV33" s="36"/>
      <c r="AW33" s="36"/>
      <c r="AX33" s="37">
        <f t="shared" si="80"/>
        <v>-2.2834036374548563</v>
      </c>
      <c r="AY33" s="37">
        <f t="shared" si="81"/>
        <v>-0.21585057728761886</v>
      </c>
      <c r="AZ33" s="34">
        <v>21696.892</v>
      </c>
      <c r="BA33" s="34">
        <v>4.07906174735714</v>
      </c>
      <c r="BB33" s="34">
        <f t="shared" si="20"/>
        <v>885.02962193739154</v>
      </c>
      <c r="BC33" s="34">
        <f t="shared" si="21"/>
        <v>14952.901045454546</v>
      </c>
      <c r="BD33" s="34">
        <f t="shared" si="22"/>
        <v>928.72893945839223</v>
      </c>
      <c r="BE33" s="34">
        <f t="shared" si="23"/>
        <v>17227.021394013624</v>
      </c>
      <c r="BF33" s="34">
        <f t="shared" si="24"/>
        <v>1909.8671685128747</v>
      </c>
      <c r="BG33" s="34" t="s">
        <v>37</v>
      </c>
      <c r="BH33" s="34"/>
      <c r="BI33" s="34"/>
      <c r="BJ33" s="34">
        <f t="shared" si="82"/>
        <v>0.84508321775882378</v>
      </c>
      <c r="BK33" s="34">
        <f t="shared" si="83"/>
        <v>9.3712910473939065E-2</v>
      </c>
      <c r="BL33" s="36">
        <v>1778.105</v>
      </c>
      <c r="BM33" s="36">
        <v>6.5998341558899503</v>
      </c>
      <c r="BN33" s="36">
        <f t="shared" si="25"/>
        <v>117.35198111758699</v>
      </c>
      <c r="BO33" s="36">
        <f t="shared" si="26"/>
        <v>1476.1000681818182</v>
      </c>
      <c r="BP33" s="36">
        <f t="shared" si="27"/>
        <v>127.90581554575638</v>
      </c>
      <c r="BQ33" s="36">
        <f t="shared" si="28"/>
        <v>1655.2596514089191</v>
      </c>
      <c r="BR33" s="36">
        <f t="shared" si="29"/>
        <v>175.43847361887958</v>
      </c>
      <c r="BS33" s="36">
        <v>1.1717928193931099E-2</v>
      </c>
      <c r="BT33" s="36"/>
      <c r="BU33" s="36"/>
      <c r="BV33" s="36">
        <f t="shared" si="84"/>
        <v>1.4889981211961563E-2</v>
      </c>
      <c r="BW33" s="36">
        <f t="shared" si="85"/>
        <v>1.5785980853415026E-3</v>
      </c>
      <c r="BX33" s="34">
        <v>3814.7469999999998</v>
      </c>
      <c r="BY33" s="34">
        <v>5.2440921910957998</v>
      </c>
      <c r="BZ33" s="34">
        <f t="shared" si="30"/>
        <v>200.04884953706127</v>
      </c>
      <c r="CA33" s="34">
        <f t="shared" si="31"/>
        <v>2780.3602499999993</v>
      </c>
      <c r="CB33" s="34">
        <f t="shared" si="32"/>
        <v>215.17064237121315</v>
      </c>
      <c r="CC33" s="34">
        <f t="shared" si="33"/>
        <v>3117.822590357971</v>
      </c>
      <c r="CD33" s="35">
        <f t="shared" si="34"/>
        <v>307.29562343189144</v>
      </c>
      <c r="CE33" s="34">
        <v>7.6799577165836796E-2</v>
      </c>
      <c r="CF33" s="34"/>
      <c r="CG33" s="34"/>
      <c r="CH33" s="34">
        <f t="shared" si="86"/>
        <v>0.11869280456669602</v>
      </c>
      <c r="CI33" s="34">
        <f t="shared" si="87"/>
        <v>1.1702197223283623E-2</v>
      </c>
      <c r="CJ33" s="36">
        <v>1692456.334</v>
      </c>
      <c r="CK33" s="36">
        <v>0.50156883371121297</v>
      </c>
      <c r="CL33" s="36">
        <f t="shared" si="35"/>
        <v>8488.8334955153514</v>
      </c>
      <c r="CM33" s="36">
        <f t="shared" si="36"/>
        <v>1691603.3554545455</v>
      </c>
      <c r="CN33" s="36">
        <f t="shared" si="37"/>
        <v>8489.0384722664985</v>
      </c>
      <c r="CO33" s="36">
        <f t="shared" si="38"/>
        <v>1896919.3490525295</v>
      </c>
      <c r="CP33" s="36">
        <f t="shared" si="39"/>
        <v>116167.01786975407</v>
      </c>
      <c r="CQ33" s="36">
        <v>14.067313348866</v>
      </c>
      <c r="CR33" s="36"/>
      <c r="CS33" s="36"/>
      <c r="CT33" s="36">
        <f t="shared" si="88"/>
        <v>15.25664218196575</v>
      </c>
      <c r="CU33" s="36">
        <f t="shared" si="89"/>
        <v>0.93492806243536397</v>
      </c>
      <c r="CV33" s="34">
        <v>1275.4960000000001</v>
      </c>
      <c r="CW33" s="34">
        <v>8.9740402051537203</v>
      </c>
      <c r="CX33" s="34">
        <f t="shared" si="40"/>
        <v>114.46352385512751</v>
      </c>
      <c r="CY33" s="34">
        <f t="shared" si="41"/>
        <v>1177.6793181818182</v>
      </c>
      <c r="CZ33" s="34">
        <f t="shared" si="42"/>
        <v>117.08371140661903</v>
      </c>
      <c r="DA33" s="34">
        <f t="shared" si="43"/>
        <v>1320.6184998597382</v>
      </c>
      <c r="DB33" s="35">
        <f t="shared" si="44"/>
        <v>154.06175170369568</v>
      </c>
      <c r="DC33" s="34">
        <v>7.8543857704887199E-3</v>
      </c>
      <c r="DD33" s="34"/>
      <c r="DE33" s="34"/>
      <c r="DF33" s="34">
        <f t="shared" si="90"/>
        <v>9.4750177563315725E-3</v>
      </c>
      <c r="DG33" s="34">
        <f t="shared" si="91"/>
        <v>1.1055968709567812E-3</v>
      </c>
      <c r="DH33" s="36">
        <v>730.846</v>
      </c>
      <c r="DI33" s="36">
        <v>11.0728577317066</v>
      </c>
      <c r="DJ33" s="36">
        <f t="shared" si="45"/>
        <v>80.925537817868417</v>
      </c>
      <c r="DK33" s="36">
        <f t="shared" si="46"/>
        <v>711.4379090909091</v>
      </c>
      <c r="DL33" s="36">
        <f t="shared" si="47"/>
        <v>83.971272834376506</v>
      </c>
      <c r="DM33" s="36">
        <f t="shared" si="48"/>
        <v>797.78769121759581</v>
      </c>
      <c r="DN33" s="36">
        <f t="shared" si="49"/>
        <v>106.00764066621312</v>
      </c>
      <c r="DO33" s="36">
        <v>8.5763889517471506E-3</v>
      </c>
      <c r="DP33" s="36"/>
      <c r="DQ33" s="36"/>
      <c r="DR33" s="36">
        <f t="shared" si="92"/>
        <v>9.4086503746488009E-3</v>
      </c>
      <c r="DS33" s="36">
        <f t="shared" si="93"/>
        <v>1.2504091353979568E-3</v>
      </c>
      <c r="DT33" s="34">
        <v>1254.49</v>
      </c>
      <c r="DU33" s="34">
        <v>13.3981584038668</v>
      </c>
      <c r="DV33" s="34">
        <f t="shared" si="50"/>
        <v>168.07855736066861</v>
      </c>
      <c r="DW33" s="34">
        <f t="shared" si="51"/>
        <v>510.68450000000007</v>
      </c>
      <c r="DX33" s="34">
        <f t="shared" si="52"/>
        <v>178.51376347794243</v>
      </c>
      <c r="DY33" s="34">
        <f t="shared" si="53"/>
        <v>572.66811761017868</v>
      </c>
      <c r="DZ33" s="35">
        <f t="shared" si="54"/>
        <v>203.2090900031194</v>
      </c>
      <c r="EA33" s="34" t="s">
        <v>37</v>
      </c>
      <c r="EB33" s="34"/>
      <c r="EC33" s="34"/>
      <c r="ED33" s="34">
        <f t="shared" si="94"/>
        <v>1.0210900035842284E-2</v>
      </c>
      <c r="EE33" s="34">
        <f t="shared" si="95"/>
        <v>3.6233697314460652E-3</v>
      </c>
      <c r="EF33" s="36">
        <v>462.53899999999999</v>
      </c>
      <c r="EG33" s="36">
        <v>15.230343137227599</v>
      </c>
      <c r="EH33" s="36">
        <f t="shared" si="55"/>
        <v>70.446276843501167</v>
      </c>
      <c r="EI33" s="36">
        <f t="shared" si="56"/>
        <v>440.35495454545452</v>
      </c>
      <c r="EJ33" s="36">
        <f t="shared" si="57"/>
        <v>73.242515000610965</v>
      </c>
      <c r="EK33" s="36">
        <f t="shared" si="58"/>
        <v>493.80242184726819</v>
      </c>
      <c r="EL33" s="36">
        <f t="shared" si="59"/>
        <v>87.487379518577242</v>
      </c>
      <c r="EM33" s="36">
        <v>4.4010693777582297E-3</v>
      </c>
      <c r="EN33" s="36"/>
      <c r="EO33" s="36"/>
      <c r="EP33" s="36">
        <f t="shared" si="96"/>
        <v>4.8647609190320589E-3</v>
      </c>
      <c r="EQ33" s="36">
        <f t="shared" si="97"/>
        <v>8.6196135436121296E-4</v>
      </c>
      <c r="ER33" s="34">
        <v>911286.59600000002</v>
      </c>
      <c r="ES33" s="34">
        <v>0.62553557654888903</v>
      </c>
      <c r="ET33" s="34">
        <f t="shared" si="60"/>
        <v>95.378186135783082</v>
      </c>
      <c r="EU33" s="36">
        <v>760299.99800000002</v>
      </c>
      <c r="EV33" s="36">
        <v>1.0362625081160901</v>
      </c>
      <c r="EW33" s="37">
        <f t="shared" si="61"/>
        <v>95.908111990506242</v>
      </c>
      <c r="EX33" s="34">
        <v>204941.00899999999</v>
      </c>
      <c r="EY33" s="34">
        <v>1.70807211094262</v>
      </c>
      <c r="EZ33" s="34">
        <f t="shared" si="62"/>
        <v>86.083795126263965</v>
      </c>
      <c r="FA33" s="36">
        <v>38489.536</v>
      </c>
      <c r="FB33" s="36">
        <v>1.5750007486080999</v>
      </c>
      <c r="FC33" s="37">
        <f t="shared" si="63"/>
        <v>82.604341765730823</v>
      </c>
      <c r="FD33" s="34">
        <v>339202.13099999999</v>
      </c>
      <c r="FE33" s="34">
        <v>0.79323610424480895</v>
      </c>
      <c r="FF33" s="34">
        <f t="shared" si="64"/>
        <v>85.857133129573427</v>
      </c>
      <c r="FG33" s="36">
        <v>63753.080999999998</v>
      </c>
      <c r="FH33" s="36">
        <v>1.5863183102799401</v>
      </c>
      <c r="FI33" s="37">
        <f t="shared" si="65"/>
        <v>81.680546179295547</v>
      </c>
      <c r="FK33" s="38">
        <f t="shared" si="73"/>
        <v>89.106371463873487</v>
      </c>
      <c r="FL33" s="39">
        <f t="shared" si="66"/>
        <v>5.4327330483165879</v>
      </c>
      <c r="FM33" s="40">
        <f t="shared" si="67"/>
        <v>86.730999978510866</v>
      </c>
      <c r="FN33" s="41">
        <f t="shared" si="68"/>
        <v>7.9610230644001794</v>
      </c>
      <c r="FO33" s="42">
        <v>99.921532792340031</v>
      </c>
      <c r="FP33" s="41">
        <v>0.2809360392635461</v>
      </c>
      <c r="FQ33" s="43"/>
      <c r="FR33" s="44">
        <f t="shared" si="69"/>
        <v>1.1213736027041719</v>
      </c>
      <c r="FS33" s="45">
        <f t="shared" si="70"/>
        <v>6.8441768213255746E-2</v>
      </c>
      <c r="FT33" s="46">
        <f t="shared" si="71"/>
        <v>1.1520855612998506</v>
      </c>
      <c r="FU33" s="47">
        <f t="shared" si="72"/>
        <v>0.1057993257594612</v>
      </c>
    </row>
    <row r="34" spans="1:177" x14ac:dyDescent="0.25">
      <c r="A34" s="4" t="s">
        <v>31</v>
      </c>
      <c r="B34" s="33" t="s">
        <v>148</v>
      </c>
      <c r="C34" s="4" t="s">
        <v>33</v>
      </c>
      <c r="D34" s="34">
        <v>2405.8980000000001</v>
      </c>
      <c r="E34" s="34">
        <v>6.8944522583340797</v>
      </c>
      <c r="F34" s="34">
        <f t="shared" si="0"/>
        <v>165.87348899421448</v>
      </c>
      <c r="G34" s="34">
        <f t="shared" si="1"/>
        <v>-2170.87</v>
      </c>
      <c r="H34" s="34">
        <f t="shared" si="2"/>
        <v>349.67228621478642</v>
      </c>
      <c r="I34" s="34">
        <f t="shared" si="3"/>
        <v>-2433.1351723734406</v>
      </c>
      <c r="J34" s="35">
        <f t="shared" si="4"/>
        <v>-423.63065512925982</v>
      </c>
      <c r="K34" s="34" t="s">
        <v>37</v>
      </c>
      <c r="L34" s="34"/>
      <c r="M34" s="34"/>
      <c r="N34" s="34">
        <f t="shared" si="74"/>
        <v>-10.128356876216296</v>
      </c>
      <c r="O34" s="34">
        <f t="shared" si="75"/>
        <v>-1.7636154647842364</v>
      </c>
      <c r="P34" s="36">
        <v>28840.527999999998</v>
      </c>
      <c r="Q34" s="36">
        <v>1.4623036860733301</v>
      </c>
      <c r="R34" s="36">
        <f t="shared" si="5"/>
        <v>421.73610402701087</v>
      </c>
      <c r="S34" s="36">
        <f t="shared" si="6"/>
        <v>-40145.612000000001</v>
      </c>
      <c r="T34" s="36">
        <f t="shared" si="7"/>
        <v>939.86939360724705</v>
      </c>
      <c r="U34" s="36">
        <f t="shared" si="8"/>
        <v>-44995.647170792021</v>
      </c>
      <c r="V34" s="36">
        <f t="shared" si="9"/>
        <v>-3155.1430941577833</v>
      </c>
      <c r="W34" s="36" t="s">
        <v>37</v>
      </c>
      <c r="X34" s="36"/>
      <c r="Y34" s="36"/>
      <c r="Z34" s="36">
        <f t="shared" si="76"/>
        <v>-14.212143768411883</v>
      </c>
      <c r="AA34" s="36">
        <f t="shared" si="77"/>
        <v>-0.99718973571052827</v>
      </c>
      <c r="AB34" s="34">
        <v>5055444.1579999998</v>
      </c>
      <c r="AC34" s="34">
        <v>0.46226863137749702</v>
      </c>
      <c r="AD34" s="34">
        <f t="shared" si="10"/>
        <v>23369.732519240228</v>
      </c>
      <c r="AE34" s="34">
        <f t="shared" si="11"/>
        <v>-120504.40600000042</v>
      </c>
      <c r="AF34" s="34">
        <f t="shared" si="12"/>
        <v>33576.81025539925</v>
      </c>
      <c r="AG34" s="34">
        <f t="shared" si="13"/>
        <v>-135062.6747177722</v>
      </c>
      <c r="AH34" s="35">
        <f t="shared" si="14"/>
        <v>-38677.62779663159</v>
      </c>
      <c r="AI34" s="34" t="s">
        <v>37</v>
      </c>
      <c r="AJ34" s="34"/>
      <c r="AK34" s="34"/>
      <c r="AL34" s="34">
        <f t="shared" si="78"/>
        <v>-1.6251660475985441</v>
      </c>
      <c r="AM34" s="34">
        <f t="shared" si="79"/>
        <v>-0.46541273374656217</v>
      </c>
      <c r="AN34" s="36">
        <v>38457.061000000002</v>
      </c>
      <c r="AO34" s="36">
        <v>1.96417321033755</v>
      </c>
      <c r="AP34" s="36">
        <f t="shared" si="15"/>
        <v>755.36328964516997</v>
      </c>
      <c r="AQ34" s="36">
        <f t="shared" si="16"/>
        <v>-109866.232</v>
      </c>
      <c r="AR34" s="36">
        <f t="shared" si="17"/>
        <v>2081.6043729037565</v>
      </c>
      <c r="AS34" s="36">
        <f t="shared" si="18"/>
        <v>-126118.58086285945</v>
      </c>
      <c r="AT34" s="36">
        <f t="shared" si="19"/>
        <v>-11109.048147840473</v>
      </c>
      <c r="AU34" s="36" t="s">
        <v>37</v>
      </c>
      <c r="AV34" s="36"/>
      <c r="AW34" s="36"/>
      <c r="AX34" s="37">
        <f t="shared" si="80"/>
        <v>-2.7317315210288391</v>
      </c>
      <c r="AY34" s="37">
        <f t="shared" si="81"/>
        <v>-0.24071615160695398</v>
      </c>
      <c r="AZ34" s="34">
        <v>14871.071</v>
      </c>
      <c r="BA34" s="34">
        <v>3.7620332053446699</v>
      </c>
      <c r="BB34" s="34">
        <f t="shared" si="20"/>
        <v>559.45462901038161</v>
      </c>
      <c r="BC34" s="34">
        <f t="shared" si="21"/>
        <v>8127.0800454545451</v>
      </c>
      <c r="BD34" s="34">
        <f t="shared" si="22"/>
        <v>626.29824620703789</v>
      </c>
      <c r="BE34" s="34">
        <f t="shared" si="23"/>
        <v>9329.3069511257145</v>
      </c>
      <c r="BF34" s="34">
        <f t="shared" si="24"/>
        <v>1077.4669400204821</v>
      </c>
      <c r="BG34" s="34" t="s">
        <v>37</v>
      </c>
      <c r="BH34" s="34"/>
      <c r="BI34" s="34"/>
      <c r="BJ34" s="34">
        <f t="shared" si="82"/>
        <v>0.45765547957447705</v>
      </c>
      <c r="BK34" s="34">
        <f t="shared" si="83"/>
        <v>5.2867870371819073E-2</v>
      </c>
      <c r="BL34" s="36">
        <v>1432.6859999999999</v>
      </c>
      <c r="BM34" s="36">
        <v>6.5835544005519404</v>
      </c>
      <c r="BN34" s="36">
        <f t="shared" si="25"/>
        <v>94.321662199091563</v>
      </c>
      <c r="BO34" s="36">
        <f t="shared" si="26"/>
        <v>1130.6810681818181</v>
      </c>
      <c r="BP34" s="36">
        <f t="shared" si="27"/>
        <v>107.16802759313107</v>
      </c>
      <c r="BQ34" s="36">
        <f t="shared" si="28"/>
        <v>1267.2798812135015</v>
      </c>
      <c r="BR34" s="36">
        <f t="shared" si="29"/>
        <v>146.43781016151462</v>
      </c>
      <c r="BS34" s="36">
        <v>8.5220757651643594E-3</v>
      </c>
      <c r="BT34" s="36"/>
      <c r="BU34" s="36"/>
      <c r="BV34" s="36">
        <f t="shared" si="84"/>
        <v>1.1399887386552556E-2</v>
      </c>
      <c r="BW34" s="36">
        <f t="shared" si="85"/>
        <v>1.3175925285864962E-3</v>
      </c>
      <c r="BX34" s="34">
        <v>3775.665</v>
      </c>
      <c r="BY34" s="34">
        <v>4.6500029771907201</v>
      </c>
      <c r="BZ34" s="34">
        <f t="shared" si="30"/>
        <v>175.56853490874801</v>
      </c>
      <c r="CA34" s="34">
        <f t="shared" si="31"/>
        <v>2741.2782499999994</v>
      </c>
      <c r="CB34" s="34">
        <f t="shared" si="32"/>
        <v>192.6218408886775</v>
      </c>
      <c r="CC34" s="34">
        <f t="shared" si="33"/>
        <v>3072.4550651753962</v>
      </c>
      <c r="CD34" s="35">
        <f t="shared" si="34"/>
        <v>296.39781713166229</v>
      </c>
      <c r="CE34" s="34">
        <v>7.5243193580695006E-2</v>
      </c>
      <c r="CF34" s="34"/>
      <c r="CG34" s="34"/>
      <c r="CH34" s="34">
        <f t="shared" si="86"/>
        <v>0.11696570219184545</v>
      </c>
      <c r="CI34" s="34">
        <f t="shared" si="87"/>
        <v>1.1287352499249175E-2</v>
      </c>
      <c r="CJ34" s="36">
        <v>706550.18200000003</v>
      </c>
      <c r="CK34" s="36">
        <v>0.38020233356772198</v>
      </c>
      <c r="CL34" s="36">
        <f t="shared" si="35"/>
        <v>2686.3202797909867</v>
      </c>
      <c r="CM34" s="36">
        <f t="shared" si="36"/>
        <v>705697.20345454547</v>
      </c>
      <c r="CN34" s="36">
        <f t="shared" si="37"/>
        <v>2686.9679407565836</v>
      </c>
      <c r="CO34" s="36">
        <f t="shared" si="38"/>
        <v>790953.25227711955</v>
      </c>
      <c r="CP34" s="36">
        <f t="shared" si="39"/>
        <v>52366.622109839838</v>
      </c>
      <c r="CQ34" s="36">
        <v>5.8528915403853201</v>
      </c>
      <c r="CR34" s="36"/>
      <c r="CS34" s="36"/>
      <c r="CT34" s="36">
        <f t="shared" si="88"/>
        <v>6.3615201978310001</v>
      </c>
      <c r="CU34" s="36">
        <f t="shared" si="89"/>
        <v>0.42141378844179328</v>
      </c>
      <c r="CV34" s="34">
        <v>1770.107</v>
      </c>
      <c r="CW34" s="34">
        <v>8.1255434951551102</v>
      </c>
      <c r="CX34" s="34">
        <f t="shared" si="40"/>
        <v>143.83081419578528</v>
      </c>
      <c r="CY34" s="34">
        <f t="shared" si="41"/>
        <v>1672.2903181818181</v>
      </c>
      <c r="CZ34" s="34">
        <f t="shared" si="42"/>
        <v>145.92463909716417</v>
      </c>
      <c r="DA34" s="34">
        <f t="shared" si="43"/>
        <v>1874.3215354156416</v>
      </c>
      <c r="DB34" s="35">
        <f t="shared" si="44"/>
        <v>205.17816060153058</v>
      </c>
      <c r="DC34" s="34">
        <v>1.16253164706415E-2</v>
      </c>
      <c r="DD34" s="34"/>
      <c r="DE34" s="34"/>
      <c r="DF34" s="34">
        <f t="shared" si="90"/>
        <v>1.3447660949035663E-2</v>
      </c>
      <c r="DG34" s="34">
        <f t="shared" si="91"/>
        <v>1.4724704028738806E-3</v>
      </c>
      <c r="DH34" s="36">
        <v>775.90099999999995</v>
      </c>
      <c r="DI34" s="36">
        <v>13.021152608364501</v>
      </c>
      <c r="DJ34" s="36">
        <f t="shared" si="45"/>
        <v>101.03125329982623</v>
      </c>
      <c r="DK34" s="36">
        <f t="shared" si="46"/>
        <v>756.49290909090905</v>
      </c>
      <c r="DL34" s="36">
        <f t="shared" si="47"/>
        <v>103.48693701935379</v>
      </c>
      <c r="DM34" s="36">
        <f t="shared" si="48"/>
        <v>847.88564251207788</v>
      </c>
      <c r="DN34" s="36">
        <f t="shared" si="49"/>
        <v>128.8190247831069</v>
      </c>
      <c r="DO34" s="36">
        <v>9.1124459802820294E-3</v>
      </c>
      <c r="DP34" s="36"/>
      <c r="DQ34" s="36"/>
      <c r="DR34" s="36">
        <f t="shared" si="92"/>
        <v>9.9994768732333782E-3</v>
      </c>
      <c r="DS34" s="36">
        <f t="shared" si="93"/>
        <v>1.5194183051547409E-3</v>
      </c>
      <c r="DT34" s="34">
        <v>1372.636</v>
      </c>
      <c r="DU34" s="34">
        <v>11.1976703489984</v>
      </c>
      <c r="DV34" s="34">
        <f t="shared" si="50"/>
        <v>153.70325437167767</v>
      </c>
      <c r="DW34" s="34">
        <f t="shared" si="51"/>
        <v>628.83050000000003</v>
      </c>
      <c r="DX34" s="34">
        <f t="shared" si="52"/>
        <v>165.04984917006092</v>
      </c>
      <c r="DY34" s="34">
        <f t="shared" si="53"/>
        <v>704.80019854306192</v>
      </c>
      <c r="DZ34" s="35">
        <f t="shared" si="54"/>
        <v>190.76528704450351</v>
      </c>
      <c r="EA34" s="34" t="s">
        <v>37</v>
      </c>
      <c r="EB34" s="34"/>
      <c r="EC34" s="34"/>
      <c r="ED34" s="34">
        <f t="shared" si="94"/>
        <v>1.2566867529831358E-2</v>
      </c>
      <c r="EE34" s="34">
        <f t="shared" si="95"/>
        <v>3.4015352959738364E-3</v>
      </c>
      <c r="EF34" s="36">
        <v>495.577</v>
      </c>
      <c r="EG34" s="36">
        <v>18.667893313331302</v>
      </c>
      <c r="EH34" s="36">
        <f t="shared" si="55"/>
        <v>92.513785645407864</v>
      </c>
      <c r="EI34" s="36">
        <f t="shared" si="56"/>
        <v>473.39295454545453</v>
      </c>
      <c r="EJ34" s="36">
        <f t="shared" si="57"/>
        <v>94.660385679269154</v>
      </c>
      <c r="EK34" s="36">
        <f t="shared" si="58"/>
        <v>530.58407369318604</v>
      </c>
      <c r="EL34" s="36">
        <f t="shared" si="59"/>
        <v>111.74242294797777</v>
      </c>
      <c r="EM34" s="36">
        <v>4.7357065538341002E-3</v>
      </c>
      <c r="EN34" s="36"/>
      <c r="EO34" s="36"/>
      <c r="EP34" s="36">
        <f t="shared" si="96"/>
        <v>5.2271203051365046E-3</v>
      </c>
      <c r="EQ34" s="36">
        <f t="shared" si="97"/>
        <v>1.1009066723568302E-3</v>
      </c>
      <c r="ER34" s="34">
        <v>904537.06</v>
      </c>
      <c r="ES34" s="34">
        <v>0.56728237841650997</v>
      </c>
      <c r="ET34" s="34">
        <f t="shared" si="60"/>
        <v>94.671757989287926</v>
      </c>
      <c r="EU34" s="36">
        <v>748546.67</v>
      </c>
      <c r="EV34" s="36">
        <v>0.62165969758033401</v>
      </c>
      <c r="EW34" s="37">
        <f t="shared" si="61"/>
        <v>94.425487367264878</v>
      </c>
      <c r="EX34" s="34">
        <v>202355.92</v>
      </c>
      <c r="EY34" s="34">
        <v>0.78246513553408303</v>
      </c>
      <c r="EZ34" s="34">
        <f t="shared" si="62"/>
        <v>84.997949628844964</v>
      </c>
      <c r="FA34" s="36">
        <v>37992.705999999998</v>
      </c>
      <c r="FB34" s="36">
        <v>2.5777729692639202</v>
      </c>
      <c r="FC34" s="37">
        <f t="shared" si="63"/>
        <v>81.538069750410401</v>
      </c>
      <c r="FD34" s="34">
        <v>332895.19199999998</v>
      </c>
      <c r="FE34" s="34">
        <v>0.74731244553098697</v>
      </c>
      <c r="FF34" s="34">
        <f t="shared" si="64"/>
        <v>84.260752529703026</v>
      </c>
      <c r="FG34" s="36">
        <v>63793.315000000002</v>
      </c>
      <c r="FH34" s="36">
        <v>1.6697687844162099</v>
      </c>
      <c r="FI34" s="37">
        <f t="shared" si="65"/>
        <v>81.732094042448665</v>
      </c>
      <c r="FK34" s="38">
        <f t="shared" si="73"/>
        <v>87.976820049278629</v>
      </c>
      <c r="FL34" s="39">
        <f t="shared" si="66"/>
        <v>5.8096910766561125</v>
      </c>
      <c r="FM34" s="40">
        <f t="shared" si="67"/>
        <v>85.898550386707981</v>
      </c>
      <c r="FN34" s="41">
        <f t="shared" si="68"/>
        <v>7.3851812475569494</v>
      </c>
      <c r="FO34" s="42">
        <v>98.605395631921169</v>
      </c>
      <c r="FP34" s="41">
        <v>0.27945793894502419</v>
      </c>
      <c r="FQ34" s="43"/>
      <c r="FR34" s="44">
        <f t="shared" si="69"/>
        <v>1.1208110906564837</v>
      </c>
      <c r="FS34" s="45">
        <f t="shared" si="70"/>
        <v>7.4082698150812198E-2</v>
      </c>
      <c r="FT34" s="46">
        <f t="shared" si="71"/>
        <v>1.147928517862153</v>
      </c>
      <c r="FU34" s="47">
        <f t="shared" si="72"/>
        <v>9.8747474857150228E-2</v>
      </c>
    </row>
    <row r="35" spans="1:177" x14ac:dyDescent="0.25">
      <c r="A35" s="4" t="s">
        <v>31</v>
      </c>
      <c r="B35" s="33" t="s">
        <v>148</v>
      </c>
      <c r="C35" s="4" t="s">
        <v>91</v>
      </c>
      <c r="D35" s="34">
        <v>2073.4690000000001</v>
      </c>
      <c r="E35" s="34">
        <v>10.087108850622901</v>
      </c>
      <c r="F35" s="34">
        <f t="shared" si="0"/>
        <v>209.15307501392215</v>
      </c>
      <c r="G35" s="34">
        <f t="shared" si="1"/>
        <v>-2503.299</v>
      </c>
      <c r="H35" s="34">
        <f t="shared" si="2"/>
        <v>372.15816823407368</v>
      </c>
      <c r="I35" s="34">
        <f t="shared" si="3"/>
        <v>-2890.1560568812884</v>
      </c>
      <c r="J35" s="35">
        <f t="shared" si="4"/>
        <v>-479.33489446781465</v>
      </c>
      <c r="K35" s="34" t="s">
        <v>37</v>
      </c>
      <c r="L35" s="34"/>
      <c r="M35" s="34"/>
      <c r="N35" s="34">
        <f t="shared" si="74"/>
        <v>-12.03078739908125</v>
      </c>
      <c r="O35" s="34">
        <f t="shared" si="75"/>
        <v>-1.9955381306193238</v>
      </c>
      <c r="P35" s="36">
        <v>26910.41</v>
      </c>
      <c r="Q35" s="36">
        <v>1.9069932322231899</v>
      </c>
      <c r="R35" s="36">
        <f t="shared" si="5"/>
        <v>513.17969746351253</v>
      </c>
      <c r="S35" s="36">
        <f t="shared" si="6"/>
        <v>-42075.729999999996</v>
      </c>
      <c r="T35" s="36">
        <f t="shared" si="7"/>
        <v>984.30002412298802</v>
      </c>
      <c r="U35" s="36">
        <f t="shared" si="8"/>
        <v>-48578.066746002667</v>
      </c>
      <c r="V35" s="36">
        <f t="shared" si="9"/>
        <v>-3747.7170213746413</v>
      </c>
      <c r="W35" s="36" t="s">
        <v>37</v>
      </c>
      <c r="X35" s="36"/>
      <c r="Y35" s="36"/>
      <c r="Z35" s="36">
        <f t="shared" si="76"/>
        <v>-15.34367237713287</v>
      </c>
      <c r="AA35" s="36">
        <f t="shared" si="77"/>
        <v>-1.1843461923344079</v>
      </c>
      <c r="AB35" s="34">
        <v>5042493.3</v>
      </c>
      <c r="AC35" s="34">
        <v>0.49949546562066399</v>
      </c>
      <c r="AD35" s="34">
        <f t="shared" si="10"/>
        <v>25187.025387725782</v>
      </c>
      <c r="AE35" s="34">
        <f t="shared" si="11"/>
        <v>-133455.26400000043</v>
      </c>
      <c r="AF35" s="34">
        <f t="shared" si="12"/>
        <v>34866.087202153809</v>
      </c>
      <c r="AG35" s="34">
        <f t="shared" si="13"/>
        <v>-154079.29279414591</v>
      </c>
      <c r="AH35" s="35">
        <f t="shared" si="14"/>
        <v>-41817.611849018147</v>
      </c>
      <c r="AI35" s="34" t="s">
        <v>37</v>
      </c>
      <c r="AJ35" s="34"/>
      <c r="AK35" s="34"/>
      <c r="AL35" s="34">
        <f t="shared" si="78"/>
        <v>-1.8539869420643977</v>
      </c>
      <c r="AM35" s="34">
        <f t="shared" si="79"/>
        <v>-0.5031986601733226</v>
      </c>
      <c r="AN35" s="36">
        <v>33114.01</v>
      </c>
      <c r="AO35" s="36">
        <v>6.3625318356237397</v>
      </c>
      <c r="AP35" s="36">
        <f t="shared" si="15"/>
        <v>2106.8894283016289</v>
      </c>
      <c r="AQ35" s="36">
        <f t="shared" si="16"/>
        <v>-115209.283</v>
      </c>
      <c r="AR35" s="36">
        <f t="shared" si="17"/>
        <v>2863.8236902850063</v>
      </c>
      <c r="AS35" s="36">
        <f t="shared" si="18"/>
        <v>-136229.60951914659</v>
      </c>
      <c r="AT35" s="36">
        <f t="shared" si="19"/>
        <v>-13015.358907190499</v>
      </c>
      <c r="AU35" s="36" t="s">
        <v>37</v>
      </c>
      <c r="AV35" s="36"/>
      <c r="AW35" s="36"/>
      <c r="AX35" s="37">
        <f t="shared" si="80"/>
        <v>-2.9507366470097596</v>
      </c>
      <c r="AY35" s="37">
        <f t="shared" si="81"/>
        <v>-0.28200650446155801</v>
      </c>
      <c r="AZ35" s="34">
        <v>12631.814</v>
      </c>
      <c r="BA35" s="34">
        <v>3.3668005195387898</v>
      </c>
      <c r="BB35" s="34">
        <f t="shared" si="20"/>
        <v>425.28797937917363</v>
      </c>
      <c r="BC35" s="34">
        <f t="shared" si="21"/>
        <v>5887.8230454545455</v>
      </c>
      <c r="BD35" s="34">
        <f t="shared" si="22"/>
        <v>510.02929002684556</v>
      </c>
      <c r="BE35" s="34">
        <f t="shared" si="23"/>
        <v>6962.0764361505935</v>
      </c>
      <c r="BF35" s="34">
        <f t="shared" si="24"/>
        <v>881.01929975460484</v>
      </c>
      <c r="BG35" s="34" t="s">
        <v>37</v>
      </c>
      <c r="BH35" s="34"/>
      <c r="BI35" s="34"/>
      <c r="BJ35" s="34">
        <f t="shared" si="82"/>
        <v>0.34152938121906273</v>
      </c>
      <c r="BK35" s="34">
        <f t="shared" si="83"/>
        <v>4.3227171600812166E-2</v>
      </c>
      <c r="BL35" s="36">
        <v>703.81600000000003</v>
      </c>
      <c r="BM35" s="36">
        <v>9.0972674829077906</v>
      </c>
      <c r="BN35" s="36">
        <f t="shared" si="25"/>
        <v>64.028024107502304</v>
      </c>
      <c r="BO35" s="36">
        <f t="shared" si="26"/>
        <v>401.8110681818182</v>
      </c>
      <c r="BP35" s="36">
        <f t="shared" si="27"/>
        <v>81.780181274642942</v>
      </c>
      <c r="BQ35" s="36">
        <f t="shared" si="28"/>
        <v>463.90650594580279</v>
      </c>
      <c r="BR35" s="36">
        <f t="shared" si="29"/>
        <v>100.38902300037832</v>
      </c>
      <c r="BS35" s="36">
        <v>1.77849489742056E-3</v>
      </c>
      <c r="BT35" s="36"/>
      <c r="BU35" s="36"/>
      <c r="BV35" s="36">
        <f t="shared" si="84"/>
        <v>4.1730970435726999E-3</v>
      </c>
      <c r="BW35" s="36">
        <f t="shared" si="85"/>
        <v>9.0311432616901758E-4</v>
      </c>
      <c r="BX35" s="34">
        <v>3620.4670000000001</v>
      </c>
      <c r="BY35" s="34">
        <v>8.6097502284159404</v>
      </c>
      <c r="BZ35" s="34">
        <f t="shared" si="30"/>
        <v>311.71316580222378</v>
      </c>
      <c r="CA35" s="34">
        <f t="shared" si="31"/>
        <v>2586.0802499999995</v>
      </c>
      <c r="CB35" s="34">
        <f t="shared" si="32"/>
        <v>321.62705245638682</v>
      </c>
      <c r="CC35" s="34">
        <f t="shared" si="33"/>
        <v>2985.7302296364019</v>
      </c>
      <c r="CD35" s="35">
        <f t="shared" si="34"/>
        <v>431.35427230518934</v>
      </c>
      <c r="CE35" s="34">
        <v>6.9062659840179105E-2</v>
      </c>
      <c r="CF35" s="34"/>
      <c r="CG35" s="34"/>
      <c r="CH35" s="34">
        <f t="shared" si="86"/>
        <v>0.11366416284591145</v>
      </c>
      <c r="CI35" s="34">
        <f t="shared" si="87"/>
        <v>1.6423713334936651E-2</v>
      </c>
      <c r="CJ35" s="36">
        <v>275078.84899999999</v>
      </c>
      <c r="CK35" s="36">
        <v>1.05303515047163</v>
      </c>
      <c r="CL35" s="36">
        <f t="shared" si="35"/>
        <v>2896.6769714827778</v>
      </c>
      <c r="CM35" s="36">
        <f t="shared" si="36"/>
        <v>274225.87045454542</v>
      </c>
      <c r="CN35" s="36">
        <f t="shared" si="37"/>
        <v>2897.2776094389005</v>
      </c>
      <c r="CO35" s="36">
        <f t="shared" si="38"/>
        <v>316604.43296935287</v>
      </c>
      <c r="CP35" s="36">
        <f t="shared" si="39"/>
        <v>23514.639476655946</v>
      </c>
      <c r="CQ35" s="36">
        <v>2.25793727385649</v>
      </c>
      <c r="CR35" s="36"/>
      <c r="CS35" s="36"/>
      <c r="CT35" s="36">
        <f t="shared" si="88"/>
        <v>2.5464026973261769</v>
      </c>
      <c r="CU35" s="36">
        <f t="shared" si="89"/>
        <v>0.18920926536505228</v>
      </c>
      <c r="CV35" s="34">
        <v>671.78099999999995</v>
      </c>
      <c r="CW35" s="34">
        <v>12.6746959642138</v>
      </c>
      <c r="CX35" s="34">
        <f t="shared" si="40"/>
        <v>85.146199295355103</v>
      </c>
      <c r="CY35" s="34">
        <f t="shared" si="41"/>
        <v>573.96431818181816</v>
      </c>
      <c r="CZ35" s="34">
        <f t="shared" si="42"/>
        <v>88.637308385687348</v>
      </c>
      <c r="DA35" s="34">
        <f t="shared" si="43"/>
        <v>662.66412866657993</v>
      </c>
      <c r="DB35" s="35">
        <f t="shared" si="44"/>
        <v>113.33926547879584</v>
      </c>
      <c r="DC35" s="34">
        <v>3.2516425487594501E-3</v>
      </c>
      <c r="DD35" s="34"/>
      <c r="DE35" s="34"/>
      <c r="DF35" s="34">
        <f t="shared" si="90"/>
        <v>4.7544043842083807E-3</v>
      </c>
      <c r="DG35" s="34">
        <f t="shared" si="91"/>
        <v>8.1325971155206292E-4</v>
      </c>
      <c r="DH35" s="36">
        <v>258.298</v>
      </c>
      <c r="DI35" s="36">
        <v>20.817377048609998</v>
      </c>
      <c r="DJ35" s="36">
        <f t="shared" si="45"/>
        <v>53.770868569018653</v>
      </c>
      <c r="DK35" s="36">
        <f t="shared" si="46"/>
        <v>238.8899090909091</v>
      </c>
      <c r="DL35" s="36">
        <f t="shared" si="47"/>
        <v>58.254083951090728</v>
      </c>
      <c r="DM35" s="36">
        <f t="shared" si="48"/>
        <v>275.80769124539711</v>
      </c>
      <c r="DN35" s="36">
        <f t="shared" si="49"/>
        <v>70.246558058830743</v>
      </c>
      <c r="DO35" s="36">
        <v>2.9540900566167598E-3</v>
      </c>
      <c r="DP35" s="36"/>
      <c r="DQ35" s="36"/>
      <c r="DR35" s="36">
        <f t="shared" si="92"/>
        <v>3.2527176918542462E-3</v>
      </c>
      <c r="DS35" s="36">
        <f t="shared" si="93"/>
        <v>8.2848653942797995E-4</v>
      </c>
      <c r="DT35" s="34">
        <v>1216.441</v>
      </c>
      <c r="DU35" s="34">
        <v>11.9052582050229</v>
      </c>
      <c r="DV35" s="34">
        <f t="shared" si="50"/>
        <v>144.82044196176261</v>
      </c>
      <c r="DW35" s="34">
        <f t="shared" si="51"/>
        <v>472.63550000000009</v>
      </c>
      <c r="DX35" s="34">
        <f t="shared" si="52"/>
        <v>156.81110520819456</v>
      </c>
      <c r="DY35" s="34">
        <f t="shared" si="53"/>
        <v>545.67606707074003</v>
      </c>
      <c r="DZ35" s="35">
        <f t="shared" si="54"/>
        <v>185.43572243419257</v>
      </c>
      <c r="EA35" s="34" t="s">
        <v>37</v>
      </c>
      <c r="EB35" s="34"/>
      <c r="EC35" s="34"/>
      <c r="ED35" s="34">
        <f t="shared" si="94"/>
        <v>9.7296210518283289E-3</v>
      </c>
      <c r="EE35" s="34">
        <f t="shared" si="95"/>
        <v>3.3064631707599474E-3</v>
      </c>
      <c r="EF35" s="36">
        <v>189.22</v>
      </c>
      <c r="EG35" s="36">
        <v>20.786359182797899</v>
      </c>
      <c r="EH35" s="36">
        <f t="shared" si="55"/>
        <v>39.331948845690185</v>
      </c>
      <c r="EI35" s="36">
        <f t="shared" si="56"/>
        <v>167.03595454545456</v>
      </c>
      <c r="EJ35" s="36">
        <f t="shared" si="57"/>
        <v>44.145104853239417</v>
      </c>
      <c r="EK35" s="36">
        <f t="shared" si="58"/>
        <v>192.84950609036039</v>
      </c>
      <c r="EL35" s="36">
        <f t="shared" si="59"/>
        <v>52.902382034241597</v>
      </c>
      <c r="EM35" s="36">
        <v>1.6326603237028299E-3</v>
      </c>
      <c r="EN35" s="36"/>
      <c r="EO35" s="36"/>
      <c r="EP35" s="36">
        <f t="shared" si="96"/>
        <v>1.8998828255508088E-3</v>
      </c>
      <c r="EQ35" s="36">
        <f t="shared" si="97"/>
        <v>5.2119199691556437E-4</v>
      </c>
      <c r="ER35" s="34">
        <v>892630.79</v>
      </c>
      <c r="ES35" s="34">
        <v>0.78510113789823599</v>
      </c>
      <c r="ET35" s="34">
        <f t="shared" si="60"/>
        <v>93.425609476594445</v>
      </c>
      <c r="EU35" s="36">
        <v>737560.821</v>
      </c>
      <c r="EV35" s="36">
        <v>0.96877703885226296</v>
      </c>
      <c r="EW35" s="37">
        <f t="shared" si="61"/>
        <v>93.039676451870406</v>
      </c>
      <c r="EX35" s="34">
        <v>196234.87899999999</v>
      </c>
      <c r="EY35" s="34">
        <v>1.1689120991750599</v>
      </c>
      <c r="EZ35" s="34">
        <f t="shared" si="62"/>
        <v>82.426856405606927</v>
      </c>
      <c r="FA35" s="36">
        <v>37054.792999999998</v>
      </c>
      <c r="FB35" s="36">
        <v>3.1742906277545702</v>
      </c>
      <c r="FC35" s="37">
        <f t="shared" si="63"/>
        <v>79.525167178695284</v>
      </c>
      <c r="FD35" s="34">
        <v>325973.516</v>
      </c>
      <c r="FE35" s="34">
        <v>1.50250441871399</v>
      </c>
      <c r="FF35" s="34">
        <f t="shared" si="64"/>
        <v>82.508772799918333</v>
      </c>
      <c r="FG35" s="36">
        <v>62205.035000000003</v>
      </c>
      <c r="FH35" s="36">
        <v>1.69222453198828</v>
      </c>
      <c r="FI35" s="37">
        <f t="shared" si="65"/>
        <v>79.697187244992847</v>
      </c>
      <c r="FK35" s="38">
        <f t="shared" si="73"/>
        <v>86.120412894039916</v>
      </c>
      <c r="FL35" s="39">
        <f t="shared" si="66"/>
        <v>6.3266184021354714</v>
      </c>
      <c r="FM35" s="40">
        <f t="shared" si="67"/>
        <v>84.087343625186179</v>
      </c>
      <c r="FN35" s="41">
        <f t="shared" si="68"/>
        <v>7.753424727538035</v>
      </c>
      <c r="FO35" s="42">
        <v>99.429366187110233</v>
      </c>
      <c r="FP35" s="41">
        <v>0.27899760432246579</v>
      </c>
      <c r="FQ35" s="43"/>
      <c r="FR35" s="44">
        <f t="shared" si="69"/>
        <v>1.1545388932290104</v>
      </c>
      <c r="FS35" s="45">
        <f t="shared" si="70"/>
        <v>8.4877128960345341E-2</v>
      </c>
      <c r="FT35" s="46">
        <f t="shared" si="71"/>
        <v>1.1824534097581927</v>
      </c>
      <c r="FU35" s="47">
        <f t="shared" si="72"/>
        <v>0.10908071633008067</v>
      </c>
    </row>
    <row r="36" spans="1:177" x14ac:dyDescent="0.25">
      <c r="A36" s="4" t="s">
        <v>31</v>
      </c>
      <c r="B36" s="33" t="s">
        <v>148</v>
      </c>
      <c r="C36" s="4" t="s">
        <v>29</v>
      </c>
      <c r="D36" s="34">
        <v>1494.77</v>
      </c>
      <c r="E36" s="34">
        <v>10.304599078984101</v>
      </c>
      <c r="F36" s="34">
        <f t="shared" si="0"/>
        <v>154.03005565293063</v>
      </c>
      <c r="G36" s="34">
        <f t="shared" si="1"/>
        <v>-3081.998</v>
      </c>
      <c r="H36" s="34">
        <f t="shared" si="2"/>
        <v>344.21207335014651</v>
      </c>
      <c r="I36" s="34">
        <f t="shared" si="3"/>
        <v>-3551.7279909912968</v>
      </c>
      <c r="J36" s="35">
        <f t="shared" si="4"/>
        <v>-472.69797201588239</v>
      </c>
      <c r="K36" s="34" t="s">
        <v>37</v>
      </c>
      <c r="L36" s="34"/>
      <c r="M36" s="34"/>
      <c r="N36" s="34">
        <f t="shared" si="74"/>
        <v>-14.78469796025183</v>
      </c>
      <c r="O36" s="34">
        <f t="shared" si="75"/>
        <v>-1.9680285042842653</v>
      </c>
      <c r="P36" s="36">
        <v>18030.260999999999</v>
      </c>
      <c r="Q36" s="36">
        <v>3.0722930385675</v>
      </c>
      <c r="R36" s="36">
        <f t="shared" si="5"/>
        <v>553.94245353855092</v>
      </c>
      <c r="S36" s="36">
        <f t="shared" si="6"/>
        <v>-50955.879000000001</v>
      </c>
      <c r="T36" s="36">
        <f t="shared" si="7"/>
        <v>1006.1537543696203</v>
      </c>
      <c r="U36" s="36">
        <f t="shared" si="8"/>
        <v>-58722.108758625283</v>
      </c>
      <c r="V36" s="36">
        <f t="shared" si="9"/>
        <v>-4405.8206551598923</v>
      </c>
      <c r="W36" s="36" t="s">
        <v>37</v>
      </c>
      <c r="X36" s="36"/>
      <c r="Y36" s="36"/>
      <c r="Z36" s="36">
        <f t="shared" si="76"/>
        <v>-18.547728603482401</v>
      </c>
      <c r="AA36" s="36">
        <f t="shared" si="77"/>
        <v>-1.3923597260008216</v>
      </c>
      <c r="AB36" s="34">
        <v>5037384.2379999999</v>
      </c>
      <c r="AC36" s="34">
        <v>0.50502378443313101</v>
      </c>
      <c r="AD36" s="34">
        <f t="shared" si="10"/>
        <v>25439.988515185636</v>
      </c>
      <c r="AE36" s="34">
        <f t="shared" si="11"/>
        <v>-138564.32600000035</v>
      </c>
      <c r="AF36" s="34">
        <f t="shared" si="12"/>
        <v>35049.262539446208</v>
      </c>
      <c r="AG36" s="34">
        <f t="shared" si="13"/>
        <v>-159683.03522813588</v>
      </c>
      <c r="AH36" s="35">
        <f t="shared" si="14"/>
        <v>-42012.400400074934</v>
      </c>
      <c r="AI36" s="34" t="s">
        <v>37</v>
      </c>
      <c r="AJ36" s="34"/>
      <c r="AK36" s="34"/>
      <c r="AL36" s="34">
        <f t="shared" si="78"/>
        <v>-1.9214149858391698</v>
      </c>
      <c r="AM36" s="34">
        <f t="shared" si="79"/>
        <v>-0.50554391765293483</v>
      </c>
      <c r="AN36" s="36">
        <v>29540.332999999999</v>
      </c>
      <c r="AO36" s="36">
        <v>3.1978869669416801</v>
      </c>
      <c r="AP36" s="36">
        <f t="shared" si="15"/>
        <v>944.66645899817217</v>
      </c>
      <c r="AQ36" s="36">
        <f t="shared" si="16"/>
        <v>-118782.96</v>
      </c>
      <c r="AR36" s="36">
        <f t="shared" si="17"/>
        <v>2157.5212130369919</v>
      </c>
      <c r="AS36" s="36">
        <f t="shared" si="18"/>
        <v>-140555.61112356459</v>
      </c>
      <c r="AT36" s="36">
        <f t="shared" si="19"/>
        <v>-14143.746091427642</v>
      </c>
      <c r="AU36" s="36" t="s">
        <v>37</v>
      </c>
      <c r="AV36" s="36"/>
      <c r="AW36" s="36"/>
      <c r="AX36" s="37">
        <f t="shared" si="80"/>
        <v>-3.0444379467069096</v>
      </c>
      <c r="AY36" s="37">
        <f t="shared" si="81"/>
        <v>-0.30644549125508402</v>
      </c>
      <c r="AZ36" s="34">
        <v>11640.995999999999</v>
      </c>
      <c r="BA36" s="34">
        <v>3.8911147099343002</v>
      </c>
      <c r="BB36" s="34">
        <f t="shared" si="20"/>
        <v>452.9645077388634</v>
      </c>
      <c r="BC36" s="34">
        <f t="shared" si="21"/>
        <v>4897.0050454545444</v>
      </c>
      <c r="BD36" s="34">
        <f t="shared" si="22"/>
        <v>533.32621963670476</v>
      </c>
      <c r="BE36" s="34">
        <f t="shared" si="23"/>
        <v>5794.6151269428092</v>
      </c>
      <c r="BF36" s="34">
        <f t="shared" si="24"/>
        <v>852.75501920469628</v>
      </c>
      <c r="BG36" s="34" t="s">
        <v>37</v>
      </c>
      <c r="BH36" s="34"/>
      <c r="BI36" s="34"/>
      <c r="BJ36" s="34">
        <f t="shared" si="82"/>
        <v>0.28425877492974289</v>
      </c>
      <c r="BK36" s="34">
        <f t="shared" si="83"/>
        <v>4.183832491850558E-2</v>
      </c>
      <c r="BL36" s="36">
        <v>631.72799999999995</v>
      </c>
      <c r="BM36" s="36">
        <v>10.4975008573971</v>
      </c>
      <c r="BN36" s="36">
        <f t="shared" si="25"/>
        <v>66.315652216417547</v>
      </c>
      <c r="BO36" s="36">
        <f t="shared" si="26"/>
        <v>329.72306818181812</v>
      </c>
      <c r="BP36" s="36">
        <f t="shared" si="27"/>
        <v>83.583347068009971</v>
      </c>
      <c r="BQ36" s="36">
        <f t="shared" si="28"/>
        <v>379.97644727118421</v>
      </c>
      <c r="BR36" s="36">
        <f t="shared" si="29"/>
        <v>100.17218308566819</v>
      </c>
      <c r="BS36" s="36">
        <v>1.11152924155063E-3</v>
      </c>
      <c r="BT36" s="36"/>
      <c r="BU36" s="36"/>
      <c r="BV36" s="36">
        <f t="shared" si="84"/>
        <v>3.4180994842954158E-3</v>
      </c>
      <c r="BW36" s="36">
        <f t="shared" si="85"/>
        <v>9.0114432442006979E-4</v>
      </c>
      <c r="BX36" s="34">
        <v>3617.473</v>
      </c>
      <c r="BY36" s="34">
        <v>6.0716351284496897</v>
      </c>
      <c r="BZ36" s="34">
        <f t="shared" si="30"/>
        <v>219.63976143018286</v>
      </c>
      <c r="CA36" s="34">
        <f t="shared" si="31"/>
        <v>2583.0862499999994</v>
      </c>
      <c r="CB36" s="34">
        <f t="shared" si="32"/>
        <v>233.49622681843567</v>
      </c>
      <c r="CC36" s="34">
        <f t="shared" si="33"/>
        <v>2976.7766680152745</v>
      </c>
      <c r="CD36" s="35">
        <f t="shared" si="34"/>
        <v>344.72160514939253</v>
      </c>
      <c r="CE36" s="34">
        <v>6.89434281618128E-2</v>
      </c>
      <c r="CF36" s="34"/>
      <c r="CG36" s="34"/>
      <c r="CH36" s="34">
        <f t="shared" si="86"/>
        <v>0.11332330851283974</v>
      </c>
      <c r="CI36" s="34">
        <f t="shared" si="87"/>
        <v>1.3126275098365017E-2</v>
      </c>
      <c r="CJ36" s="36">
        <v>166688.40900000001</v>
      </c>
      <c r="CK36" s="36">
        <v>1.05608478902582</v>
      </c>
      <c r="CL36" s="36">
        <f t="shared" si="35"/>
        <v>1760.3709325181462</v>
      </c>
      <c r="CM36" s="36">
        <f t="shared" si="36"/>
        <v>165835.43045454548</v>
      </c>
      <c r="CN36" s="36">
        <f t="shared" si="37"/>
        <v>1761.3591028214998</v>
      </c>
      <c r="CO36" s="36">
        <f t="shared" si="38"/>
        <v>191110.55238955369</v>
      </c>
      <c r="CP36" s="36">
        <f t="shared" si="39"/>
        <v>13981.363288700035</v>
      </c>
      <c r="CQ36" s="36">
        <v>1.3548444263672801</v>
      </c>
      <c r="CR36" s="36"/>
      <c r="CS36" s="36"/>
      <c r="CT36" s="36">
        <f t="shared" si="88"/>
        <v>1.5370739491173266</v>
      </c>
      <c r="CU36" s="36">
        <f t="shared" si="89"/>
        <v>0.11250181757822851</v>
      </c>
      <c r="CV36" s="34">
        <v>604.70100000000002</v>
      </c>
      <c r="CW36" s="34">
        <v>19.389781385801498</v>
      </c>
      <c r="CX36" s="34">
        <f t="shared" si="40"/>
        <v>117.25020193775553</v>
      </c>
      <c r="CY36" s="34">
        <f t="shared" si="41"/>
        <v>506.88431818181823</v>
      </c>
      <c r="CZ36" s="34">
        <f t="shared" si="42"/>
        <v>119.80946138706894</v>
      </c>
      <c r="DA36" s="34">
        <f t="shared" si="43"/>
        <v>584.13899719626761</v>
      </c>
      <c r="DB36" s="35">
        <f t="shared" si="44"/>
        <v>144.39880435504972</v>
      </c>
      <c r="DC36" s="34">
        <v>2.7402223996599601E-3</v>
      </c>
      <c r="DD36" s="34"/>
      <c r="DE36" s="34"/>
      <c r="DF36" s="34">
        <f t="shared" si="90"/>
        <v>4.1910115382967853E-3</v>
      </c>
      <c r="DG36" s="34">
        <f t="shared" si="91"/>
        <v>1.0360682737561031E-3</v>
      </c>
      <c r="DH36" s="36">
        <v>273.31700000000001</v>
      </c>
      <c r="DI36" s="36">
        <v>29.611280546194301</v>
      </c>
      <c r="DJ36" s="36">
        <f t="shared" si="45"/>
        <v>80.932663650441881</v>
      </c>
      <c r="DK36" s="36">
        <f t="shared" si="46"/>
        <v>253.90890909090911</v>
      </c>
      <c r="DL36" s="36">
        <f t="shared" si="47"/>
        <v>83.978140226308923</v>
      </c>
      <c r="DM36" s="36">
        <f t="shared" si="48"/>
        <v>292.60738637086928</v>
      </c>
      <c r="DN36" s="36">
        <f t="shared" si="49"/>
        <v>99.067850936219614</v>
      </c>
      <c r="DO36" s="36">
        <v>3.13278366468612E-3</v>
      </c>
      <c r="DP36" s="36"/>
      <c r="DQ36" s="36"/>
      <c r="DR36" s="36">
        <f t="shared" si="92"/>
        <v>3.450843658920775E-3</v>
      </c>
      <c r="DS36" s="36">
        <f t="shared" si="93"/>
        <v>1.1683804737489957E-3</v>
      </c>
      <c r="DT36" s="34">
        <v>1088.2850000000001</v>
      </c>
      <c r="DU36" s="34">
        <v>13.0759404361755</v>
      </c>
      <c r="DV36" s="34">
        <f t="shared" si="50"/>
        <v>142.30349837583256</v>
      </c>
      <c r="DW36" s="34">
        <f t="shared" si="51"/>
        <v>344.47950000000014</v>
      </c>
      <c r="DX36" s="34">
        <f t="shared" si="52"/>
        <v>154.48963705250844</v>
      </c>
      <c r="DY36" s="34">
        <f t="shared" si="53"/>
        <v>396.98191967440823</v>
      </c>
      <c r="DZ36" s="35">
        <f t="shared" si="54"/>
        <v>180.33953342019433</v>
      </c>
      <c r="EA36" s="34" t="s">
        <v>37</v>
      </c>
      <c r="EB36" s="34"/>
      <c r="EC36" s="34"/>
      <c r="ED36" s="34">
        <f t="shared" si="94"/>
        <v>7.0783453333287255E-3</v>
      </c>
      <c r="EE36" s="34">
        <f t="shared" si="95"/>
        <v>3.2155639303544487E-3</v>
      </c>
      <c r="EF36" s="36">
        <v>211.24299999999999</v>
      </c>
      <c r="EG36" s="36">
        <v>30.3430932933794</v>
      </c>
      <c r="EH36" s="36">
        <f t="shared" si="55"/>
        <v>64.097660565733449</v>
      </c>
      <c r="EI36" s="36">
        <f t="shared" si="56"/>
        <v>189.05895454545455</v>
      </c>
      <c r="EJ36" s="36">
        <f t="shared" si="57"/>
        <v>67.158753506177391</v>
      </c>
      <c r="EK36" s="36">
        <f t="shared" si="58"/>
        <v>217.87359394997731</v>
      </c>
      <c r="EL36" s="36">
        <f t="shared" si="59"/>
        <v>78.984883203116922</v>
      </c>
      <c r="EM36" s="36">
        <v>1.8557281404205199E-3</v>
      </c>
      <c r="EN36" s="36"/>
      <c r="EO36" s="36"/>
      <c r="EP36" s="36">
        <f t="shared" si="96"/>
        <v>2.1464109899905159E-3</v>
      </c>
      <c r="EQ36" s="36">
        <f t="shared" si="97"/>
        <v>7.7814478501253049E-4</v>
      </c>
      <c r="ER36" s="34">
        <v>887667.21699999995</v>
      </c>
      <c r="ES36" s="34">
        <v>0.81594257252647195</v>
      </c>
      <c r="ET36" s="34">
        <f t="shared" si="60"/>
        <v>92.906105961925661</v>
      </c>
      <c r="EU36" s="36">
        <v>737609.06099999999</v>
      </c>
      <c r="EV36" s="36">
        <v>0.83759337585107996</v>
      </c>
      <c r="EW36" s="37">
        <f t="shared" si="61"/>
        <v>93.045761691032041</v>
      </c>
      <c r="EX36" s="34">
        <v>195812.777</v>
      </c>
      <c r="EY36" s="34">
        <v>0.85823685923308601</v>
      </c>
      <c r="EZ36" s="34">
        <f t="shared" si="62"/>
        <v>82.249555911832246</v>
      </c>
      <c r="FA36" s="36">
        <v>36754.345999999998</v>
      </c>
      <c r="FB36" s="36">
        <v>2.6825616386067201</v>
      </c>
      <c r="FC36" s="37">
        <f t="shared" si="63"/>
        <v>78.880362661683463</v>
      </c>
      <c r="FD36" s="34">
        <v>324282.72600000002</v>
      </c>
      <c r="FE36" s="34">
        <v>0.68479926895985999</v>
      </c>
      <c r="FF36" s="34">
        <f t="shared" si="64"/>
        <v>82.080808560141335</v>
      </c>
      <c r="FG36" s="36">
        <v>61345.43</v>
      </c>
      <c r="FH36" s="36">
        <v>1.3618900161041101</v>
      </c>
      <c r="FI36" s="37">
        <f t="shared" si="65"/>
        <v>78.595859986809771</v>
      </c>
      <c r="FK36" s="38">
        <f t="shared" si="73"/>
        <v>85.745490144633081</v>
      </c>
      <c r="FL36" s="39">
        <f t="shared" si="66"/>
        <v>6.2018491661214394</v>
      </c>
      <c r="FM36" s="40">
        <f t="shared" si="67"/>
        <v>83.507328113175092</v>
      </c>
      <c r="FN36" s="41">
        <f t="shared" si="68"/>
        <v>8.2617505277268126</v>
      </c>
      <c r="FO36" s="42">
        <v>98.814034742385189</v>
      </c>
      <c r="FP36" s="41">
        <v>0.2783756463914141</v>
      </c>
      <c r="FQ36" s="43"/>
      <c r="FR36" s="44">
        <f t="shared" si="69"/>
        <v>1.1524108682066947</v>
      </c>
      <c r="FS36" s="45">
        <f t="shared" si="70"/>
        <v>8.3415438194748656E-2</v>
      </c>
      <c r="FT36" s="46">
        <f t="shared" si="71"/>
        <v>1.1832977652986976</v>
      </c>
      <c r="FU36" s="47">
        <f t="shared" si="72"/>
        <v>0.11711635063305248</v>
      </c>
    </row>
    <row r="37" spans="1:177" x14ac:dyDescent="0.25">
      <c r="A37" s="4" t="s">
        <v>31</v>
      </c>
      <c r="B37" s="33" t="s">
        <v>148</v>
      </c>
      <c r="C37" s="4" t="s">
        <v>39</v>
      </c>
      <c r="D37" s="34">
        <v>4704.9849999999997</v>
      </c>
      <c r="E37" s="34">
        <v>3.74533070919485</v>
      </c>
      <c r="F37" s="34">
        <f t="shared" si="0"/>
        <v>176.21724806801132</v>
      </c>
      <c r="G37" s="34">
        <f t="shared" si="1"/>
        <v>128.21699999999964</v>
      </c>
      <c r="H37" s="34">
        <f t="shared" si="2"/>
        <v>354.69594290353081</v>
      </c>
      <c r="I37" s="34">
        <f t="shared" si="3"/>
        <v>146.98539810184494</v>
      </c>
      <c r="J37" s="35">
        <f t="shared" si="4"/>
        <v>406.74914189788666</v>
      </c>
      <c r="K37" s="34">
        <v>0.54120654550939595</v>
      </c>
      <c r="L37" s="34"/>
      <c r="M37" s="34"/>
      <c r="N37" s="34">
        <f t="shared" si="74"/>
        <v>0.61185279982452212</v>
      </c>
      <c r="O37" s="34">
        <f t="shared" si="75"/>
        <v>1.6931661497527213</v>
      </c>
      <c r="P37" s="36">
        <v>70328.638999999996</v>
      </c>
      <c r="Q37" s="36">
        <v>2.0875231526424201</v>
      </c>
      <c r="R37" s="36">
        <f t="shared" si="5"/>
        <v>1468.1266220633065</v>
      </c>
      <c r="S37" s="36">
        <f t="shared" si="6"/>
        <v>1342.4989999999962</v>
      </c>
      <c r="T37" s="36">
        <f t="shared" si="7"/>
        <v>1691.4162450475599</v>
      </c>
      <c r="U37" s="36">
        <f t="shared" si="8"/>
        <v>1539.0139370467934</v>
      </c>
      <c r="V37" s="36">
        <f t="shared" si="9"/>
        <v>1942.0574271020521</v>
      </c>
      <c r="W37" s="36">
        <v>0.42996381449211402</v>
      </c>
      <c r="X37" s="36"/>
      <c r="Y37" s="36"/>
      <c r="Z37" s="36">
        <f t="shared" si="76"/>
        <v>0.486106739433605</v>
      </c>
      <c r="AA37" s="36">
        <f t="shared" si="77"/>
        <v>0.61341160858404009</v>
      </c>
      <c r="AB37" s="34">
        <v>5027730.1469999999</v>
      </c>
      <c r="AC37" s="34">
        <v>0.45787912047690699</v>
      </c>
      <c r="AD37" s="34">
        <f t="shared" si="10"/>
        <v>23020.926577035905</v>
      </c>
      <c r="AE37" s="34">
        <f t="shared" si="11"/>
        <v>-148218.41700000037</v>
      </c>
      <c r="AF37" s="34">
        <f t="shared" si="12"/>
        <v>33334.979366598207</v>
      </c>
      <c r="AG37" s="34">
        <f t="shared" si="13"/>
        <v>-169914.62153045522</v>
      </c>
      <c r="AH37" s="35">
        <f t="shared" si="14"/>
        <v>-40058.981111518937</v>
      </c>
      <c r="AI37" s="34" t="s">
        <v>37</v>
      </c>
      <c r="AJ37" s="34"/>
      <c r="AK37" s="34"/>
      <c r="AL37" s="34">
        <f t="shared" si="78"/>
        <v>-2.0445283974930537</v>
      </c>
      <c r="AM37" s="34">
        <f t="shared" si="79"/>
        <v>-0.482043192772454</v>
      </c>
      <c r="AN37" s="36">
        <v>38672.161</v>
      </c>
      <c r="AO37" s="36">
        <v>2.9373169887531501</v>
      </c>
      <c r="AP37" s="36">
        <f t="shared" si="15"/>
        <v>1135.92395497097</v>
      </c>
      <c r="AQ37" s="36">
        <f t="shared" si="16"/>
        <v>-109651.13200000001</v>
      </c>
      <c r="AR37" s="36">
        <f t="shared" si="17"/>
        <v>2247.8492603876616</v>
      </c>
      <c r="AS37" s="36">
        <f t="shared" si="18"/>
        <v>-129231.24915255937</v>
      </c>
      <c r="AT37" s="36">
        <f t="shared" si="19"/>
        <v>-12996.938257761885</v>
      </c>
      <c r="AU37" s="36" t="s">
        <v>37</v>
      </c>
      <c r="AV37" s="36"/>
      <c r="AW37" s="36"/>
      <c r="AX37" s="37">
        <f t="shared" si="80"/>
        <v>-2.7991519916946666</v>
      </c>
      <c r="AY37" s="37">
        <f t="shared" si="81"/>
        <v>-0.28159827212760774</v>
      </c>
      <c r="AZ37" s="34">
        <v>14925.207</v>
      </c>
      <c r="BA37" s="34">
        <v>3.7811231209216798</v>
      </c>
      <c r="BB37" s="34">
        <f t="shared" si="20"/>
        <v>564.34045272242099</v>
      </c>
      <c r="BC37" s="34">
        <f t="shared" si="21"/>
        <v>8181.2160454545456</v>
      </c>
      <c r="BD37" s="34">
        <f t="shared" si="22"/>
        <v>630.66643945893838</v>
      </c>
      <c r="BE37" s="34">
        <f t="shared" si="23"/>
        <v>9642.1144940031518</v>
      </c>
      <c r="BF37" s="34">
        <f t="shared" si="24"/>
        <v>1205.7168464515435</v>
      </c>
      <c r="BG37" s="34" t="s">
        <v>37</v>
      </c>
      <c r="BH37" s="34"/>
      <c r="BI37" s="34"/>
      <c r="BJ37" s="34">
        <f t="shared" si="82"/>
        <v>0.4730004657347634</v>
      </c>
      <c r="BK37" s="34">
        <f t="shared" si="83"/>
        <v>5.9158711502931935E-2</v>
      </c>
      <c r="BL37" s="36">
        <v>624.72</v>
      </c>
      <c r="BM37" s="36">
        <v>13.496985504241801</v>
      </c>
      <c r="BN37" s="36">
        <f t="shared" si="25"/>
        <v>84.318367842099391</v>
      </c>
      <c r="BO37" s="36">
        <f t="shared" si="26"/>
        <v>322.7150681818182</v>
      </c>
      <c r="BP37" s="36">
        <f t="shared" si="27"/>
        <v>98.478410495692629</v>
      </c>
      <c r="BQ37" s="36">
        <f t="shared" si="28"/>
        <v>369.95408385915061</v>
      </c>
      <c r="BR37" s="36">
        <f t="shared" si="29"/>
        <v>115.88521731164818</v>
      </c>
      <c r="BS37" s="36">
        <v>1.04669049839869E-3</v>
      </c>
      <c r="BT37" s="36"/>
      <c r="BU37" s="36"/>
      <c r="BV37" s="36">
        <f t="shared" si="84"/>
        <v>3.3279427510133548E-3</v>
      </c>
      <c r="BW37" s="36">
        <f t="shared" si="85"/>
        <v>1.0424846155137675E-3</v>
      </c>
      <c r="BX37" s="34">
        <v>3443.2179999999998</v>
      </c>
      <c r="BY37" s="34">
        <v>10.2366185464235</v>
      </c>
      <c r="BZ37" s="34">
        <f t="shared" si="30"/>
        <v>352.46909238179228</v>
      </c>
      <c r="CA37" s="34">
        <f t="shared" si="31"/>
        <v>2408.8312499999993</v>
      </c>
      <c r="CB37" s="34">
        <f t="shared" si="32"/>
        <v>361.26627883291729</v>
      </c>
      <c r="CC37" s="34">
        <f t="shared" si="33"/>
        <v>2761.4358489234319</v>
      </c>
      <c r="CD37" s="35">
        <f t="shared" si="34"/>
        <v>457.87611680365228</v>
      </c>
      <c r="CE37" s="34">
        <v>6.2003977222022402E-2</v>
      </c>
      <c r="CF37" s="34"/>
      <c r="CG37" s="34"/>
      <c r="CH37" s="34">
        <f t="shared" si="86"/>
        <v>0.10512547011281528</v>
      </c>
      <c r="CI37" s="34">
        <f t="shared" si="87"/>
        <v>1.7432905240835225E-2</v>
      </c>
      <c r="CJ37" s="36">
        <v>116821.016</v>
      </c>
      <c r="CK37" s="36">
        <v>1.46071359736285</v>
      </c>
      <c r="CL37" s="36">
        <f t="shared" si="35"/>
        <v>1706.4204652894305</v>
      </c>
      <c r="CM37" s="36">
        <f t="shared" si="36"/>
        <v>115968.03745454545</v>
      </c>
      <c r="CN37" s="36">
        <f t="shared" si="37"/>
        <v>1707.4398593789322</v>
      </c>
      <c r="CO37" s="36">
        <f t="shared" si="38"/>
        <v>132943.43302640115</v>
      </c>
      <c r="CP37" s="36">
        <f t="shared" si="39"/>
        <v>9602.6213157214843</v>
      </c>
      <c r="CQ37" s="36">
        <v>0.93935680641450803</v>
      </c>
      <c r="CR37" s="36"/>
      <c r="CS37" s="36"/>
      <c r="CT37" s="36">
        <f t="shared" si="88"/>
        <v>1.0692443983657016</v>
      </c>
      <c r="CU37" s="36">
        <f t="shared" si="89"/>
        <v>7.7268945725349342E-2</v>
      </c>
      <c r="CV37" s="34">
        <v>605.70600000000002</v>
      </c>
      <c r="CW37" s="34">
        <v>20.337744369024701</v>
      </c>
      <c r="CX37" s="34">
        <f t="shared" si="40"/>
        <v>123.18693790784477</v>
      </c>
      <c r="CY37" s="34">
        <f t="shared" si="41"/>
        <v>507.88931818181823</v>
      </c>
      <c r="CZ37" s="34">
        <f t="shared" si="42"/>
        <v>125.62531136091289</v>
      </c>
      <c r="DA37" s="34">
        <f t="shared" si="43"/>
        <v>582.23413139154218</v>
      </c>
      <c r="DB37" s="35">
        <f t="shared" si="44"/>
        <v>149.7841437496559</v>
      </c>
      <c r="DC37" s="34">
        <v>2.7478845530565801E-3</v>
      </c>
      <c r="DD37" s="34"/>
      <c r="DE37" s="34"/>
      <c r="DF37" s="34">
        <f t="shared" si="90"/>
        <v>4.1773447319290724E-3</v>
      </c>
      <c r="DG37" s="34">
        <f t="shared" si="91"/>
        <v>1.0747041426714028E-3</v>
      </c>
      <c r="DH37" s="36">
        <v>198.22800000000001</v>
      </c>
      <c r="DI37" s="36">
        <v>22.182610133228199</v>
      </c>
      <c r="DJ37" s="36">
        <f t="shared" si="45"/>
        <v>43.972144414895595</v>
      </c>
      <c r="DK37" s="36">
        <f t="shared" si="46"/>
        <v>178.81990909090911</v>
      </c>
      <c r="DL37" s="36">
        <f t="shared" si="47"/>
        <v>49.353636894949105</v>
      </c>
      <c r="DM37" s="36">
        <f t="shared" si="48"/>
        <v>204.99555851613337</v>
      </c>
      <c r="DN37" s="36">
        <f t="shared" si="49"/>
        <v>58.405566400129032</v>
      </c>
      <c r="DO37" s="36">
        <v>2.23938701135896E-3</v>
      </c>
      <c r="DP37" s="36"/>
      <c r="DQ37" s="36"/>
      <c r="DR37" s="36">
        <f t="shared" si="92"/>
        <v>2.4176000202390923E-3</v>
      </c>
      <c r="DS37" s="36">
        <f t="shared" si="93"/>
        <v>6.8882761236045351E-4</v>
      </c>
      <c r="DT37" s="34">
        <v>1204.4359999999999</v>
      </c>
      <c r="DU37" s="34">
        <v>7.0974248775440199</v>
      </c>
      <c r="DV37" s="34">
        <f t="shared" si="50"/>
        <v>85.483940298096087</v>
      </c>
      <c r="DW37" s="34">
        <f t="shared" si="51"/>
        <v>460.63049999999998</v>
      </c>
      <c r="DX37" s="34">
        <f t="shared" si="52"/>
        <v>104.51921524534934</v>
      </c>
      <c r="DY37" s="34">
        <f t="shared" si="53"/>
        <v>528.05756974778751</v>
      </c>
      <c r="DZ37" s="35">
        <f t="shared" si="54"/>
        <v>125.50258348693195</v>
      </c>
      <c r="EA37" s="34" t="s">
        <v>37</v>
      </c>
      <c r="EB37" s="34"/>
      <c r="EC37" s="34"/>
      <c r="ED37" s="34">
        <f t="shared" si="94"/>
        <v>9.4154762454137994E-3</v>
      </c>
      <c r="EE37" s="34">
        <f t="shared" si="95"/>
        <v>2.2378585702099883E-3</v>
      </c>
      <c r="EF37" s="36">
        <v>166.19</v>
      </c>
      <c r="EG37" s="36">
        <v>21.098988500768002</v>
      </c>
      <c r="EH37" s="36">
        <f t="shared" si="55"/>
        <v>35.06440898942634</v>
      </c>
      <c r="EI37" s="36">
        <f t="shared" si="56"/>
        <v>144.00595454545456</v>
      </c>
      <c r="EJ37" s="36">
        <f t="shared" si="57"/>
        <v>40.38936568307647</v>
      </c>
      <c r="EK37" s="36">
        <f t="shared" si="58"/>
        <v>165.08553903070487</v>
      </c>
      <c r="EL37" s="36">
        <f t="shared" si="59"/>
        <v>47.75054753101962</v>
      </c>
      <c r="EM37" s="36">
        <v>1.39939274803157E-3</v>
      </c>
      <c r="EN37" s="36"/>
      <c r="EO37" s="36"/>
      <c r="EP37" s="36">
        <f t="shared" si="96"/>
        <v>1.6263623729701187E-3</v>
      </c>
      <c r="EQ37" s="36">
        <f t="shared" si="97"/>
        <v>4.7043479516030348E-4</v>
      </c>
      <c r="ER37" s="34">
        <v>894494.28</v>
      </c>
      <c r="ES37" s="34">
        <v>0.68598126226770295</v>
      </c>
      <c r="ET37" s="34">
        <f t="shared" si="60"/>
        <v>93.620648333593252</v>
      </c>
      <c r="EU37" s="36">
        <v>743289.56400000001</v>
      </c>
      <c r="EV37" s="36">
        <v>0.55292836144878499</v>
      </c>
      <c r="EW37" s="37">
        <f t="shared" si="61"/>
        <v>93.762329255571757</v>
      </c>
      <c r="EX37" s="34">
        <v>198273.141</v>
      </c>
      <c r="EY37" s="34">
        <v>1.3634827423733</v>
      </c>
      <c r="EZ37" s="34">
        <f t="shared" si="62"/>
        <v>83.283011692817652</v>
      </c>
      <c r="FA37" s="36">
        <v>36866.035000000003</v>
      </c>
      <c r="FB37" s="36">
        <v>1.3337927436313799</v>
      </c>
      <c r="FC37" s="37">
        <f t="shared" si="63"/>
        <v>79.120064078906921</v>
      </c>
      <c r="FD37" s="34">
        <v>327075.40999999997</v>
      </c>
      <c r="FE37" s="34">
        <v>0.67634132244363598</v>
      </c>
      <c r="FF37" s="34">
        <f t="shared" si="64"/>
        <v>82.787678653409785</v>
      </c>
      <c r="FG37" s="36">
        <v>62220.190999999999</v>
      </c>
      <c r="FH37" s="36">
        <v>1.09555176797281</v>
      </c>
      <c r="FI37" s="37">
        <f t="shared" si="65"/>
        <v>79.716605135681036</v>
      </c>
      <c r="FK37" s="38">
        <f t="shared" si="73"/>
        <v>86.563779559940215</v>
      </c>
      <c r="FL37" s="39">
        <f t="shared" si="66"/>
        <v>6.1164439318448416</v>
      </c>
      <c r="FM37" s="40">
        <f t="shared" si="67"/>
        <v>84.1996661567199</v>
      </c>
      <c r="FN37" s="41">
        <f t="shared" si="68"/>
        <v>8.2868787528665742</v>
      </c>
      <c r="FO37" s="42">
        <v>99.234981319311771</v>
      </c>
      <c r="FP37" s="41">
        <v>0.27956153051647498</v>
      </c>
      <c r="FQ37" s="43"/>
      <c r="FR37" s="44">
        <f t="shared" si="69"/>
        <v>1.1463799504109857</v>
      </c>
      <c r="FS37" s="45">
        <f t="shared" si="70"/>
        <v>8.1065540565774447E-2</v>
      </c>
      <c r="FT37" s="46">
        <f t="shared" si="71"/>
        <v>1.1785673963909407</v>
      </c>
      <c r="FU37" s="47">
        <f t="shared" si="72"/>
        <v>0.11604137929300019</v>
      </c>
    </row>
    <row r="38" spans="1:177" x14ac:dyDescent="0.25">
      <c r="A38" s="4" t="s">
        <v>31</v>
      </c>
      <c r="B38" s="33" t="s">
        <v>148</v>
      </c>
      <c r="C38" s="4" t="s">
        <v>44</v>
      </c>
      <c r="D38" s="34">
        <v>1630.9290000000001</v>
      </c>
      <c r="E38" s="34">
        <v>7.2550252626511398</v>
      </c>
      <c r="F38" s="34">
        <f t="shared" si="0"/>
        <v>118.32431096590361</v>
      </c>
      <c r="G38" s="34">
        <f t="shared" si="1"/>
        <v>-2945.8389999999999</v>
      </c>
      <c r="H38" s="34">
        <f t="shared" si="2"/>
        <v>329.78377152479408</v>
      </c>
      <c r="I38" s="34">
        <f t="shared" si="3"/>
        <v>-3350.6335442455693</v>
      </c>
      <c r="J38" s="35">
        <f t="shared" si="4"/>
        <v>-451.76391054516881</v>
      </c>
      <c r="K38" s="34" t="s">
        <v>37</v>
      </c>
      <c r="L38" s="34"/>
      <c r="M38" s="34"/>
      <c r="N38" s="34">
        <f t="shared" si="74"/>
        <v>-13.94760664465541</v>
      </c>
      <c r="O38" s="34">
        <f t="shared" si="75"/>
        <v>-1.8808634169667373</v>
      </c>
      <c r="P38" s="36">
        <v>21872.907999999999</v>
      </c>
      <c r="Q38" s="36">
        <v>2.2631797844747501</v>
      </c>
      <c r="R38" s="36">
        <f t="shared" si="5"/>
        <v>495.02323213276031</v>
      </c>
      <c r="S38" s="36">
        <f t="shared" si="6"/>
        <v>-47113.232000000004</v>
      </c>
      <c r="T38" s="36">
        <f t="shared" si="7"/>
        <v>974.95699184678767</v>
      </c>
      <c r="U38" s="36">
        <f t="shared" si="8"/>
        <v>-53587.170078549359</v>
      </c>
      <c r="V38" s="36">
        <f t="shared" si="9"/>
        <v>-4176.5770555513163</v>
      </c>
      <c r="W38" s="36" t="s">
        <v>37</v>
      </c>
      <c r="X38" s="36"/>
      <c r="Y38" s="36"/>
      <c r="Z38" s="36">
        <f t="shared" si="76"/>
        <v>-16.925827567450838</v>
      </c>
      <c r="AA38" s="36">
        <f t="shared" si="77"/>
        <v>-1.3198600246935051</v>
      </c>
      <c r="AB38" s="34">
        <v>5061478.9570000004</v>
      </c>
      <c r="AC38" s="34">
        <v>0.473982764394209</v>
      </c>
      <c r="AD38" s="34">
        <f t="shared" si="10"/>
        <v>23990.53787961978</v>
      </c>
      <c r="AE38" s="34">
        <f t="shared" si="11"/>
        <v>-114469.60699999984</v>
      </c>
      <c r="AF38" s="34">
        <f t="shared" si="12"/>
        <v>34011.817014968809</v>
      </c>
      <c r="AG38" s="34">
        <f t="shared" si="13"/>
        <v>-130199.14021465766</v>
      </c>
      <c r="AH38" s="35">
        <f t="shared" si="14"/>
        <v>-39903.399034016649</v>
      </c>
      <c r="AI38" s="34" t="s">
        <v>37</v>
      </c>
      <c r="AJ38" s="34"/>
      <c r="AK38" s="34"/>
      <c r="AL38" s="34">
        <f t="shared" si="78"/>
        <v>-1.5666446895527171</v>
      </c>
      <c r="AM38" s="34">
        <f t="shared" si="79"/>
        <v>-0.48016034175639094</v>
      </c>
      <c r="AN38" s="36">
        <v>26936.842000000001</v>
      </c>
      <c r="AO38" s="36">
        <v>2.1261938030249898</v>
      </c>
      <c r="AP38" s="36">
        <f t="shared" si="15"/>
        <v>572.72946533463266</v>
      </c>
      <c r="AQ38" s="36">
        <f t="shared" si="16"/>
        <v>-121386.451</v>
      </c>
      <c r="AR38" s="36">
        <f t="shared" si="17"/>
        <v>2022.5039199989112</v>
      </c>
      <c r="AS38" s="36">
        <f t="shared" si="18"/>
        <v>-142661.82096055898</v>
      </c>
      <c r="AT38" s="36">
        <f t="shared" si="19"/>
        <v>-14842.725649231777</v>
      </c>
      <c r="AU38" s="36" t="s">
        <v>37</v>
      </c>
      <c r="AV38" s="36"/>
      <c r="AW38" s="36"/>
      <c r="AX38" s="37">
        <f t="shared" si="80"/>
        <v>-3.0900585028712308</v>
      </c>
      <c r="AY38" s="37">
        <f t="shared" si="81"/>
        <v>-0.3215837280463828</v>
      </c>
      <c r="AZ38" s="34">
        <v>10662.366</v>
      </c>
      <c r="BA38" s="34">
        <v>3.4791969045255899</v>
      </c>
      <c r="BB38" s="34">
        <f t="shared" si="20"/>
        <v>370.96470782118899</v>
      </c>
      <c r="BC38" s="34">
        <f t="shared" si="21"/>
        <v>3918.3750454545452</v>
      </c>
      <c r="BD38" s="34">
        <f t="shared" si="22"/>
        <v>465.69821314852373</v>
      </c>
      <c r="BE38" s="34">
        <f t="shared" si="23"/>
        <v>4605.147564541272</v>
      </c>
      <c r="BF38" s="34">
        <f t="shared" si="24"/>
        <v>723.34934880744913</v>
      </c>
      <c r="BG38" s="34" t="s">
        <v>37</v>
      </c>
      <c r="BH38" s="34"/>
      <c r="BI38" s="34"/>
      <c r="BJ38" s="34">
        <f t="shared" si="82"/>
        <v>0.22590863696547814</v>
      </c>
      <c r="BK38" s="34">
        <f t="shared" si="83"/>
        <v>3.5488748077960965E-2</v>
      </c>
      <c r="BL38" s="36">
        <v>498.57100000000003</v>
      </c>
      <c r="BM38" s="36">
        <v>9.3615808717125404</v>
      </c>
      <c r="BN38" s="36">
        <f t="shared" si="25"/>
        <v>46.674127367905932</v>
      </c>
      <c r="BO38" s="36">
        <f t="shared" si="26"/>
        <v>196.5660681818182</v>
      </c>
      <c r="BP38" s="36">
        <f t="shared" si="27"/>
        <v>69.042627005047166</v>
      </c>
      <c r="BQ38" s="36">
        <f t="shared" si="28"/>
        <v>223.57666583627338</v>
      </c>
      <c r="BR38" s="36">
        <f t="shared" si="29"/>
        <v>80.306872115591503</v>
      </c>
      <c r="BS38" s="36" t="s">
        <v>37</v>
      </c>
      <c r="BT38" s="36"/>
      <c r="BU38" s="36"/>
      <c r="BV38" s="36">
        <f t="shared" si="84"/>
        <v>2.0111964614744921E-3</v>
      </c>
      <c r="BW38" s="36">
        <f t="shared" si="85"/>
        <v>7.2242217844717155E-4</v>
      </c>
      <c r="BX38" s="34">
        <v>3494.31</v>
      </c>
      <c r="BY38" s="34">
        <v>7.1202151419283704</v>
      </c>
      <c r="BZ38" s="34">
        <f t="shared" si="30"/>
        <v>248.80238972591727</v>
      </c>
      <c r="CA38" s="34">
        <f t="shared" si="31"/>
        <v>2459.9232499999994</v>
      </c>
      <c r="CB38" s="34">
        <f t="shared" si="32"/>
        <v>261.11585986045725</v>
      </c>
      <c r="CC38" s="34">
        <f t="shared" si="33"/>
        <v>2797.9469881821706</v>
      </c>
      <c r="CD38" s="35">
        <f t="shared" si="34"/>
        <v>363.88133668837361</v>
      </c>
      <c r="CE38" s="34">
        <v>6.4038641520985207E-2</v>
      </c>
      <c r="CF38" s="34"/>
      <c r="CG38" s="34"/>
      <c r="CH38" s="34">
        <f t="shared" si="86"/>
        <v>0.10651541754919182</v>
      </c>
      <c r="CI38" s="34">
        <f t="shared" si="87"/>
        <v>1.3855176730081705E-2</v>
      </c>
      <c r="CJ38" s="36">
        <v>84768.073000000004</v>
      </c>
      <c r="CK38" s="36">
        <v>1.2644262631760199</v>
      </c>
      <c r="CL38" s="36">
        <f t="shared" si="35"/>
        <v>1071.8297778002207</v>
      </c>
      <c r="CM38" s="36">
        <f t="shared" si="36"/>
        <v>83915.094454545455</v>
      </c>
      <c r="CN38" s="36">
        <f t="shared" si="37"/>
        <v>1073.451974527329</v>
      </c>
      <c r="CO38" s="36">
        <f t="shared" si="38"/>
        <v>95446.061494852693</v>
      </c>
      <c r="CP38" s="36">
        <f t="shared" si="39"/>
        <v>7275.2339719175907</v>
      </c>
      <c r="CQ38" s="36">
        <v>0.67229650511598504</v>
      </c>
      <c r="CR38" s="36"/>
      <c r="CS38" s="36"/>
      <c r="CT38" s="36">
        <f t="shared" si="88"/>
        <v>0.767658576856312</v>
      </c>
      <c r="CU38" s="36">
        <f t="shared" si="89"/>
        <v>5.8538452182615434E-2</v>
      </c>
      <c r="CV38" s="34">
        <v>444.51100000000002</v>
      </c>
      <c r="CW38" s="34">
        <v>22.174019863945102</v>
      </c>
      <c r="CX38" s="34">
        <f t="shared" si="40"/>
        <v>98.565957437421019</v>
      </c>
      <c r="CY38" s="34">
        <f t="shared" si="41"/>
        <v>346.69431818181823</v>
      </c>
      <c r="CZ38" s="34">
        <f t="shared" si="42"/>
        <v>101.59697411326088</v>
      </c>
      <c r="DA38" s="34">
        <f t="shared" si="43"/>
        <v>394.33438558568429</v>
      </c>
      <c r="DB38" s="35">
        <f t="shared" si="44"/>
        <v>119.29619011261713</v>
      </c>
      <c r="DC38" s="34">
        <v>1.51892851647201E-3</v>
      </c>
      <c r="DD38" s="34"/>
      <c r="DE38" s="34"/>
      <c r="DF38" s="34">
        <f t="shared" si="90"/>
        <v>2.8292238112318517E-3</v>
      </c>
      <c r="DG38" s="34">
        <f t="shared" si="91"/>
        <v>8.5594133672346154E-4</v>
      </c>
      <c r="DH38" s="36">
        <v>147.16800000000001</v>
      </c>
      <c r="DI38" s="36">
        <v>38.489368392725098</v>
      </c>
      <c r="DJ38" s="36">
        <f t="shared" si="45"/>
        <v>56.644033676205673</v>
      </c>
      <c r="DK38" s="36">
        <f t="shared" si="46"/>
        <v>127.7599090909091</v>
      </c>
      <c r="DL38" s="36">
        <f t="shared" si="47"/>
        <v>60.916159936630692</v>
      </c>
      <c r="DM38" s="36">
        <f t="shared" si="48"/>
        <v>145.31569342715758</v>
      </c>
      <c r="DN38" s="36">
        <f t="shared" si="49"/>
        <v>70.141942157397011</v>
      </c>
      <c r="DO38" s="36">
        <v>1.63188347397152E-3</v>
      </c>
      <c r="DP38" s="36"/>
      <c r="DQ38" s="36"/>
      <c r="DR38" s="36">
        <f t="shared" si="92"/>
        <v>1.7137699270831034E-3</v>
      </c>
      <c r="DS38" s="36">
        <f t="shared" si="93"/>
        <v>8.2722465184711881E-4</v>
      </c>
      <c r="DT38" s="34">
        <v>1058.249</v>
      </c>
      <c r="DU38" s="34">
        <v>8.7740488764170497</v>
      </c>
      <c r="DV38" s="34">
        <f t="shared" si="50"/>
        <v>92.851284494194672</v>
      </c>
      <c r="DW38" s="34">
        <f t="shared" si="51"/>
        <v>314.44350000000009</v>
      </c>
      <c r="DX38" s="34">
        <f t="shared" si="52"/>
        <v>110.6260518089527</v>
      </c>
      <c r="DY38" s="34">
        <f t="shared" si="53"/>
        <v>357.65190795219354</v>
      </c>
      <c r="DZ38" s="35">
        <f t="shared" si="54"/>
        <v>128.66545651530831</v>
      </c>
      <c r="EA38" s="34" t="s">
        <v>37</v>
      </c>
      <c r="EB38" s="34"/>
      <c r="EC38" s="34"/>
      <c r="ED38" s="34">
        <f t="shared" si="94"/>
        <v>6.3770756000319792E-3</v>
      </c>
      <c r="EE38" s="34">
        <f t="shared" si="95"/>
        <v>2.2941998976721339E-3</v>
      </c>
      <c r="EF38" s="36">
        <v>112.13</v>
      </c>
      <c r="EG38" s="36">
        <v>45.098368944580898</v>
      </c>
      <c r="EH38" s="36">
        <f t="shared" si="55"/>
        <v>50.568801097558556</v>
      </c>
      <c r="EI38" s="36">
        <f t="shared" si="56"/>
        <v>89.945954545454541</v>
      </c>
      <c r="EJ38" s="36">
        <f t="shared" si="57"/>
        <v>54.396615032076696</v>
      </c>
      <c r="EK38" s="36">
        <f t="shared" si="58"/>
        <v>102.30563600698721</v>
      </c>
      <c r="EL38" s="36">
        <f t="shared" si="59"/>
        <v>62.347134542273707</v>
      </c>
      <c r="EM38" s="36">
        <v>8.5182674104985296E-4</v>
      </c>
      <c r="EN38" s="36"/>
      <c r="EO38" s="36"/>
      <c r="EP38" s="36">
        <f t="shared" si="96"/>
        <v>1.0078777215828346E-3</v>
      </c>
      <c r="EQ38" s="36">
        <f t="shared" si="97"/>
        <v>6.1422525100521795E-4</v>
      </c>
      <c r="ER38" s="34">
        <v>907507.62</v>
      </c>
      <c r="ES38" s="34">
        <v>0.74928978963940496</v>
      </c>
      <c r="ET38" s="34">
        <f t="shared" si="60"/>
        <v>94.982666353189174</v>
      </c>
      <c r="EU38" s="36">
        <v>750036.87100000004</v>
      </c>
      <c r="EV38" s="36">
        <v>0.847588978308639</v>
      </c>
      <c r="EW38" s="37">
        <f t="shared" si="61"/>
        <v>94.613468907146952</v>
      </c>
      <c r="EX38" s="34">
        <v>199475.63500000001</v>
      </c>
      <c r="EY38" s="34">
        <v>0.98070501359623097</v>
      </c>
      <c r="EZ38" s="34">
        <f t="shared" si="62"/>
        <v>83.788109465301844</v>
      </c>
      <c r="FA38" s="36">
        <v>37209.101999999999</v>
      </c>
      <c r="FB38" s="36">
        <v>1.56026352242484</v>
      </c>
      <c r="FC38" s="37">
        <f t="shared" si="63"/>
        <v>79.856337535582099</v>
      </c>
      <c r="FD38" s="34">
        <v>329687.37699999998</v>
      </c>
      <c r="FE38" s="34">
        <v>0.430266008675182</v>
      </c>
      <c r="FF38" s="34">
        <f t="shared" si="64"/>
        <v>83.448806570819755</v>
      </c>
      <c r="FG38" s="36">
        <v>61897.553999999996</v>
      </c>
      <c r="FH38" s="36">
        <v>2.4606851998599102</v>
      </c>
      <c r="FI38" s="37">
        <f t="shared" si="65"/>
        <v>79.303242111270507</v>
      </c>
      <c r="FK38" s="38">
        <f t="shared" si="73"/>
        <v>87.406527463103586</v>
      </c>
      <c r="FL38" s="39">
        <f t="shared" si="66"/>
        <v>6.563321718074727</v>
      </c>
      <c r="FM38" s="40">
        <f t="shared" si="67"/>
        <v>84.591016184666515</v>
      </c>
      <c r="FN38" s="41">
        <f t="shared" si="68"/>
        <v>8.6841031527651253</v>
      </c>
      <c r="FO38" s="42">
        <v>99.417260381132991</v>
      </c>
      <c r="FP38" s="41">
        <v>0.28007504427264818</v>
      </c>
      <c r="FQ38" s="43"/>
      <c r="FR38" s="44">
        <f t="shared" si="69"/>
        <v>1.1374123108036689</v>
      </c>
      <c r="FS38" s="45">
        <f t="shared" si="70"/>
        <v>8.5467929406914903E-2</v>
      </c>
      <c r="FT38" s="46">
        <f t="shared" si="71"/>
        <v>1.1752697256183804</v>
      </c>
      <c r="FU38" s="47">
        <f t="shared" si="72"/>
        <v>0.1206984635289246</v>
      </c>
    </row>
    <row r="39" spans="1:177" x14ac:dyDescent="0.25">
      <c r="A39" s="4" t="s">
        <v>31</v>
      </c>
      <c r="B39" s="33" t="s">
        <v>148</v>
      </c>
      <c r="C39" s="4" t="s">
        <v>117</v>
      </c>
      <c r="D39" s="34">
        <v>3098.7979999999998</v>
      </c>
      <c r="E39" s="34">
        <v>7.8512886834292104</v>
      </c>
      <c r="F39" s="34">
        <f t="shared" si="0"/>
        <v>243.29557669633067</v>
      </c>
      <c r="G39" s="34">
        <f t="shared" si="1"/>
        <v>-1477.9700000000003</v>
      </c>
      <c r="H39" s="34">
        <f t="shared" si="2"/>
        <v>392.36390129006753</v>
      </c>
      <c r="I39" s="34">
        <f t="shared" si="3"/>
        <v>-1685.5453570531301</v>
      </c>
      <c r="J39" s="35">
        <f t="shared" si="4"/>
        <v>-462.3897499686272</v>
      </c>
      <c r="K39" s="34" t="s">
        <v>37</v>
      </c>
      <c r="L39" s="34"/>
      <c r="M39" s="34"/>
      <c r="N39" s="34">
        <f t="shared" si="74"/>
        <v>-7.0163816220002921</v>
      </c>
      <c r="O39" s="34">
        <f t="shared" si="75"/>
        <v>-1.9248575081737092</v>
      </c>
      <c r="P39" s="36">
        <v>44852.97</v>
      </c>
      <c r="Q39" s="36">
        <v>1.38416304013753</v>
      </c>
      <c r="R39" s="36">
        <f t="shared" si="5"/>
        <v>620.83823314397432</v>
      </c>
      <c r="S39" s="36">
        <f t="shared" si="6"/>
        <v>-24133.17</v>
      </c>
      <c r="T39" s="36">
        <f t="shared" si="7"/>
        <v>1044.4774996777596</v>
      </c>
      <c r="U39" s="36">
        <f t="shared" si="8"/>
        <v>-27522.583438414771</v>
      </c>
      <c r="V39" s="36">
        <f t="shared" si="9"/>
        <v>-2244.6101988684663</v>
      </c>
      <c r="W39" s="36" t="s">
        <v>37</v>
      </c>
      <c r="X39" s="36"/>
      <c r="Y39" s="36"/>
      <c r="Z39" s="36">
        <f t="shared" si="76"/>
        <v>-8.6931722799793967</v>
      </c>
      <c r="AA39" s="36">
        <f t="shared" si="77"/>
        <v>-0.70929907454332353</v>
      </c>
      <c r="AB39" s="34">
        <v>5111051.4330000002</v>
      </c>
      <c r="AC39" s="34">
        <v>0.69499225168797596</v>
      </c>
      <c r="AD39" s="34">
        <f t="shared" si="10"/>
        <v>35521.411439137264</v>
      </c>
      <c r="AE39" s="34">
        <f t="shared" si="11"/>
        <v>-64897.131000000052</v>
      </c>
      <c r="AF39" s="34">
        <f t="shared" si="12"/>
        <v>42930.507329109467</v>
      </c>
      <c r="AG39" s="34">
        <f t="shared" si="13"/>
        <v>-74011.690252927205</v>
      </c>
      <c r="AH39" s="35">
        <f t="shared" si="14"/>
        <v>-49226.503152788959</v>
      </c>
      <c r="AI39" s="34" t="s">
        <v>37</v>
      </c>
      <c r="AJ39" s="34"/>
      <c r="AK39" s="34"/>
      <c r="AL39" s="34">
        <f t="shared" si="78"/>
        <v>-0.89055904139154585</v>
      </c>
      <c r="AM39" s="34">
        <f t="shared" si="79"/>
        <v>-0.59233085221188542</v>
      </c>
      <c r="AN39" s="36">
        <v>34371.474999999999</v>
      </c>
      <c r="AO39" s="36">
        <v>1.8174864987298101</v>
      </c>
      <c r="AP39" s="36">
        <f t="shared" si="15"/>
        <v>624.69691753929192</v>
      </c>
      <c r="AQ39" s="36">
        <f t="shared" si="16"/>
        <v>-113951.818</v>
      </c>
      <c r="AR39" s="36">
        <f t="shared" si="17"/>
        <v>2037.8295573309267</v>
      </c>
      <c r="AS39" s="36">
        <f t="shared" si="18"/>
        <v>-133868.84731474787</v>
      </c>
      <c r="AT39" s="36">
        <f t="shared" si="19"/>
        <v>-13001.693866577796</v>
      </c>
      <c r="AU39" s="36" t="s">
        <v>37</v>
      </c>
      <c r="AV39" s="36"/>
      <c r="AW39" s="36"/>
      <c r="AX39" s="37">
        <f t="shared" si="80"/>
        <v>-2.8996024803922169</v>
      </c>
      <c r="AY39" s="37">
        <f t="shared" si="81"/>
        <v>-0.2817074017372585</v>
      </c>
      <c r="AZ39" s="34">
        <v>13676.732</v>
      </c>
      <c r="BA39" s="34">
        <v>2.3309101424131402</v>
      </c>
      <c r="BB39" s="34">
        <f t="shared" si="20"/>
        <v>318.79233333866352</v>
      </c>
      <c r="BC39" s="34">
        <f t="shared" si="21"/>
        <v>6932.7410454545452</v>
      </c>
      <c r="BD39" s="34">
        <f t="shared" si="22"/>
        <v>425.30996117699533</v>
      </c>
      <c r="BE39" s="34">
        <f t="shared" si="23"/>
        <v>8144.4778045282264</v>
      </c>
      <c r="BF39" s="34">
        <f t="shared" si="24"/>
        <v>924.19454067426489</v>
      </c>
      <c r="BG39" s="34" t="s">
        <v>37</v>
      </c>
      <c r="BH39" s="34"/>
      <c r="BI39" s="34"/>
      <c r="BJ39" s="34">
        <f t="shared" si="82"/>
        <v>0.39953288224322914</v>
      </c>
      <c r="BK39" s="34">
        <f t="shared" si="83"/>
        <v>4.5347651219216946E-2</v>
      </c>
      <c r="BL39" s="36">
        <v>571.65700000000004</v>
      </c>
      <c r="BM39" s="36">
        <v>16.809354623510998</v>
      </c>
      <c r="BN39" s="36">
        <f t="shared" si="25"/>
        <v>96.091852360124264</v>
      </c>
      <c r="BO39" s="36">
        <f t="shared" si="26"/>
        <v>269.65206818181821</v>
      </c>
      <c r="BP39" s="36">
        <f t="shared" si="27"/>
        <v>108.7292705217987</v>
      </c>
      <c r="BQ39" s="36">
        <f t="shared" si="28"/>
        <v>307.52369232368568</v>
      </c>
      <c r="BR39" s="36">
        <f t="shared" si="29"/>
        <v>125.80875592897593</v>
      </c>
      <c r="BS39" s="36">
        <v>5.5574611656779196E-4</v>
      </c>
      <c r="BT39" s="36"/>
      <c r="BU39" s="36"/>
      <c r="BV39" s="36">
        <f t="shared" si="84"/>
        <v>2.7663466556652723E-3</v>
      </c>
      <c r="BW39" s="36">
        <f t="shared" si="85"/>
        <v>1.1317405026280455E-3</v>
      </c>
      <c r="BX39" s="34">
        <v>3350.116</v>
      </c>
      <c r="BY39" s="34">
        <v>6.82640113599932</v>
      </c>
      <c r="BZ39" s="34">
        <f t="shared" si="30"/>
        <v>228.692356681295</v>
      </c>
      <c r="CA39" s="34">
        <f t="shared" si="31"/>
        <v>2315.7292499999994</v>
      </c>
      <c r="CB39" s="34">
        <f t="shared" si="32"/>
        <v>242.0311077977031</v>
      </c>
      <c r="CC39" s="34">
        <f t="shared" si="33"/>
        <v>2640.9647594535923</v>
      </c>
      <c r="CD39" s="35">
        <f t="shared" si="34"/>
        <v>330.930296836671</v>
      </c>
      <c r="CE39" s="34">
        <v>5.82963260131827E-2</v>
      </c>
      <c r="CF39" s="34"/>
      <c r="CG39" s="34"/>
      <c r="CH39" s="34">
        <f t="shared" si="86"/>
        <v>0.10053924011929315</v>
      </c>
      <c r="CI39" s="34">
        <f t="shared" si="87"/>
        <v>1.2600707691876371E-2</v>
      </c>
      <c r="CJ39" s="36">
        <v>77621.058000000005</v>
      </c>
      <c r="CK39" s="36">
        <v>0.91323266930968405</v>
      </c>
      <c r="CL39" s="36">
        <f t="shared" si="35"/>
        <v>708.86085991981804</v>
      </c>
      <c r="CM39" s="36">
        <f t="shared" si="36"/>
        <v>76768.079454545456</v>
      </c>
      <c r="CN39" s="36">
        <f t="shared" si="37"/>
        <v>711.31131564429302</v>
      </c>
      <c r="CO39" s="36">
        <f t="shared" si="38"/>
        <v>87549.869005795015</v>
      </c>
      <c r="CP39" s="36">
        <f t="shared" si="39"/>
        <v>6105.9176849034902</v>
      </c>
      <c r="CQ39" s="36">
        <v>0.61274865082737595</v>
      </c>
      <c r="CR39" s="36"/>
      <c r="CS39" s="36"/>
      <c r="CT39" s="36">
        <f t="shared" si="88"/>
        <v>0.70415066679906557</v>
      </c>
      <c r="CU39" s="36">
        <f t="shared" si="89"/>
        <v>4.913387537665629E-2</v>
      </c>
      <c r="CV39" s="34">
        <v>661.76700000000005</v>
      </c>
      <c r="CW39" s="34">
        <v>12.866164474484201</v>
      </c>
      <c r="CX39" s="34">
        <f t="shared" si="40"/>
        <v>85.144030657859872</v>
      </c>
      <c r="CY39" s="34">
        <f t="shared" si="41"/>
        <v>563.95031818181826</v>
      </c>
      <c r="CZ39" s="34">
        <f t="shared" si="42"/>
        <v>88.635225165177374</v>
      </c>
      <c r="DA39" s="34">
        <f t="shared" si="43"/>
        <v>643.155030494529</v>
      </c>
      <c r="DB39" s="35">
        <f t="shared" si="44"/>
        <v>110.4281523420222</v>
      </c>
      <c r="DC39" s="34">
        <v>3.17529547998959E-3</v>
      </c>
      <c r="DD39" s="34"/>
      <c r="DE39" s="34"/>
      <c r="DF39" s="34">
        <f t="shared" si="90"/>
        <v>4.6144328090639841E-3</v>
      </c>
      <c r="DG39" s="34">
        <f t="shared" si="91"/>
        <v>7.9237052957541426E-4</v>
      </c>
      <c r="DH39" s="36">
        <v>228.26499999999999</v>
      </c>
      <c r="DI39" s="36">
        <v>37.945908756781101</v>
      </c>
      <c r="DJ39" s="36">
        <f t="shared" si="45"/>
        <v>86.617228623666378</v>
      </c>
      <c r="DK39" s="36">
        <f t="shared" si="46"/>
        <v>208.85690909090908</v>
      </c>
      <c r="DL39" s="36">
        <f t="shared" si="47"/>
        <v>89.469415359431835</v>
      </c>
      <c r="DM39" s="36">
        <f t="shared" si="48"/>
        <v>238.19008058800208</v>
      </c>
      <c r="DN39" s="36">
        <f t="shared" si="49"/>
        <v>103.35491083211376</v>
      </c>
      <c r="DO39" s="36">
        <v>2.59676232966108E-3</v>
      </c>
      <c r="DP39" s="36"/>
      <c r="DQ39" s="36"/>
      <c r="DR39" s="36">
        <f t="shared" si="92"/>
        <v>2.809077171323129E-3</v>
      </c>
      <c r="DS39" s="36">
        <f t="shared" si="93"/>
        <v>1.218928262932196E-3</v>
      </c>
      <c r="DT39" s="34">
        <v>1106.309</v>
      </c>
      <c r="DU39" s="34">
        <v>11.078202540688601</v>
      </c>
      <c r="DV39" s="34">
        <f t="shared" si="50"/>
        <v>122.55915174586664</v>
      </c>
      <c r="DW39" s="34">
        <f t="shared" si="51"/>
        <v>362.50350000000003</v>
      </c>
      <c r="DX39" s="34">
        <f t="shared" si="52"/>
        <v>136.51925865342801</v>
      </c>
      <c r="DY39" s="34">
        <f t="shared" si="53"/>
        <v>413.41576036083904</v>
      </c>
      <c r="DZ39" s="35">
        <f t="shared" si="54"/>
        <v>158.29375370550082</v>
      </c>
      <c r="EA39" s="34" t="s">
        <v>37</v>
      </c>
      <c r="EB39" s="34"/>
      <c r="EC39" s="34"/>
      <c r="ED39" s="34">
        <f t="shared" si="94"/>
        <v>7.3713672412958967E-3</v>
      </c>
      <c r="EE39" s="34">
        <f t="shared" si="95"/>
        <v>2.8224879668325375E-3</v>
      </c>
      <c r="EF39" s="36">
        <v>223.25700000000001</v>
      </c>
      <c r="EG39" s="36">
        <v>19.2654086743931</v>
      </c>
      <c r="EH39" s="36">
        <f t="shared" si="55"/>
        <v>43.011373444189807</v>
      </c>
      <c r="EI39" s="36">
        <f t="shared" si="56"/>
        <v>201.07295454545456</v>
      </c>
      <c r="EJ39" s="36">
        <f t="shared" si="57"/>
        <v>47.452779982410604</v>
      </c>
      <c r="EK39" s="36">
        <f t="shared" si="58"/>
        <v>229.31289874831421</v>
      </c>
      <c r="EL39" s="36">
        <f t="shared" si="59"/>
        <v>56.390969922235882</v>
      </c>
      <c r="EM39" s="36">
        <v>1.9774162278766499E-3</v>
      </c>
      <c r="EN39" s="36"/>
      <c r="EO39" s="36"/>
      <c r="EP39" s="36">
        <f t="shared" si="96"/>
        <v>2.2591068384954015E-3</v>
      </c>
      <c r="EQ39" s="36">
        <f t="shared" si="97"/>
        <v>5.5556586175857037E-4</v>
      </c>
      <c r="ER39" s="34">
        <v>893633.61199999996</v>
      </c>
      <c r="ES39" s="34">
        <v>0.69680022466165903</v>
      </c>
      <c r="ET39" s="34">
        <f t="shared" si="60"/>
        <v>93.530568052520934</v>
      </c>
      <c r="EU39" s="36">
        <v>739975.99899999995</v>
      </c>
      <c r="EV39" s="36">
        <v>0.63351704731304304</v>
      </c>
      <c r="EW39" s="37">
        <f t="shared" si="61"/>
        <v>93.344339299049594</v>
      </c>
      <c r="EX39" s="34">
        <v>197702.08600000001</v>
      </c>
      <c r="EY39" s="34">
        <v>1.29918648573827</v>
      </c>
      <c r="EZ39" s="34">
        <f t="shared" si="62"/>
        <v>83.043144709310084</v>
      </c>
      <c r="FA39" s="36">
        <v>37224.245000000003</v>
      </c>
      <c r="FB39" s="36">
        <v>1.7036755432100099</v>
      </c>
      <c r="FC39" s="37">
        <f t="shared" si="63"/>
        <v>79.88883669450567</v>
      </c>
      <c r="FD39" s="34">
        <v>329090.71299999999</v>
      </c>
      <c r="FE39" s="34">
        <v>0.720613368017478</v>
      </c>
      <c r="FF39" s="34">
        <f t="shared" si="64"/>
        <v>83.297781987540759</v>
      </c>
      <c r="FG39" s="36">
        <v>61693.961000000003</v>
      </c>
      <c r="FH39" s="36">
        <v>1.4817525958409301</v>
      </c>
      <c r="FI39" s="37">
        <f t="shared" si="65"/>
        <v>79.042398444149839</v>
      </c>
      <c r="FK39" s="38">
        <f t="shared" si="73"/>
        <v>86.62383158312393</v>
      </c>
      <c r="FL39" s="39">
        <f t="shared" si="66"/>
        <v>5.9827641211349931</v>
      </c>
      <c r="FM39" s="40">
        <f t="shared" si="67"/>
        <v>84.09185814590171</v>
      </c>
      <c r="FN39" s="41">
        <f t="shared" si="68"/>
        <v>8.0240525948509394</v>
      </c>
      <c r="FO39" s="42">
        <v>98.789824648055657</v>
      </c>
      <c r="FP39" s="41">
        <v>0.27942067186282743</v>
      </c>
      <c r="FQ39" s="43"/>
      <c r="FR39" s="42">
        <f t="shared" si="69"/>
        <v>1.1404462587556783</v>
      </c>
      <c r="FS39" s="48">
        <f t="shared" si="70"/>
        <v>7.8832117482554476E-2</v>
      </c>
      <c r="FT39" s="49">
        <f t="shared" si="71"/>
        <v>1.1747846560442579</v>
      </c>
      <c r="FU39" s="47">
        <f t="shared" si="72"/>
        <v>0.11214729286037053</v>
      </c>
    </row>
    <row r="40" spans="1:177" x14ac:dyDescent="0.25">
      <c r="A40" s="4" t="s">
        <v>31</v>
      </c>
      <c r="B40" s="33" t="s">
        <v>148</v>
      </c>
      <c r="C40" s="4" t="s">
        <v>128</v>
      </c>
      <c r="D40" s="34">
        <v>6379.3440000000001</v>
      </c>
      <c r="E40" s="34">
        <v>6.4597918227525604</v>
      </c>
      <c r="F40" s="34">
        <f t="shared" si="0"/>
        <v>412.09234205725608</v>
      </c>
      <c r="G40" s="34">
        <f t="shared" si="1"/>
        <v>1802.576</v>
      </c>
      <c r="H40" s="34">
        <f t="shared" si="2"/>
        <v>514.37028663968943</v>
      </c>
      <c r="I40" s="34">
        <f t="shared" si="3"/>
        <v>0</v>
      </c>
      <c r="J40" s="35" t="e">
        <f t="shared" si="4"/>
        <v>#DIV/0!</v>
      </c>
      <c r="K40" s="34">
        <v>7.6087096873124302</v>
      </c>
      <c r="L40" s="34"/>
      <c r="M40" s="34"/>
      <c r="N40" s="34">
        <f t="shared" si="74"/>
        <v>0</v>
      </c>
      <c r="O40" s="34" t="e">
        <f t="shared" si="75"/>
        <v>#DIV/0!</v>
      </c>
      <c r="P40" s="36">
        <v>101224.643</v>
      </c>
      <c r="Q40" s="36">
        <v>1.0439958244224501</v>
      </c>
      <c r="R40" s="36">
        <f t="shared" si="5"/>
        <v>1056.781046206532</v>
      </c>
      <c r="S40" s="36">
        <f t="shared" si="6"/>
        <v>32238.502999999997</v>
      </c>
      <c r="T40" s="36">
        <f t="shared" si="7"/>
        <v>1349.9182624222642</v>
      </c>
      <c r="U40" s="36">
        <f t="shared" si="8"/>
        <v>0</v>
      </c>
      <c r="V40" s="36" t="e">
        <f t="shared" si="9"/>
        <v>#DIV/0!</v>
      </c>
      <c r="W40" s="36">
        <v>10.3250652130061</v>
      </c>
      <c r="X40" s="36"/>
      <c r="Y40" s="36"/>
      <c r="Z40" s="36">
        <f t="shared" si="76"/>
        <v>0</v>
      </c>
      <c r="AA40" s="36" t="e">
        <f t="shared" si="77"/>
        <v>#DIV/0!</v>
      </c>
      <c r="AB40" s="34">
        <v>5094041.8150000004</v>
      </c>
      <c r="AC40" s="34">
        <v>0.45266153438857498</v>
      </c>
      <c r="AD40" s="34">
        <f t="shared" si="10"/>
        <v>23058.767842174617</v>
      </c>
      <c r="AE40" s="34">
        <f t="shared" si="11"/>
        <v>-81906.748999999836</v>
      </c>
      <c r="AF40" s="34">
        <f t="shared" si="12"/>
        <v>33361.123531823032</v>
      </c>
      <c r="AG40" s="34">
        <f t="shared" si="13"/>
        <v>0</v>
      </c>
      <c r="AH40" s="35" t="e">
        <f t="shared" si="14"/>
        <v>#DIV/0!</v>
      </c>
      <c r="AI40" s="34" t="s">
        <v>37</v>
      </c>
      <c r="AJ40" s="34"/>
      <c r="AK40" s="34"/>
      <c r="AL40" s="34"/>
      <c r="AM40" s="34"/>
      <c r="AN40" s="36">
        <v>45125.695</v>
      </c>
      <c r="AO40" s="36">
        <v>2.14943480357468</v>
      </c>
      <c r="AP40" s="36">
        <f t="shared" si="15"/>
        <v>969.94739368495925</v>
      </c>
      <c r="AQ40" s="36">
        <f t="shared" si="16"/>
        <v>-103197.598</v>
      </c>
      <c r="AR40" s="36">
        <f t="shared" si="17"/>
        <v>2168.7095269917345</v>
      </c>
      <c r="AS40" s="36">
        <f t="shared" si="18"/>
        <v>0</v>
      </c>
      <c r="AT40" s="36" t="e">
        <f t="shared" si="19"/>
        <v>#DIV/0!</v>
      </c>
      <c r="AU40" s="36" t="s">
        <v>37</v>
      </c>
      <c r="AV40" s="36"/>
      <c r="AW40" s="36"/>
      <c r="AX40" s="36"/>
      <c r="AY40" s="36"/>
      <c r="AZ40" s="34">
        <v>17445.296999999999</v>
      </c>
      <c r="BA40" s="34">
        <v>4.1745540244361399</v>
      </c>
      <c r="BB40" s="34">
        <f t="shared" si="20"/>
        <v>728.26334798833705</v>
      </c>
      <c r="BC40" s="34">
        <f t="shared" si="21"/>
        <v>10701.306045454545</v>
      </c>
      <c r="BD40" s="34">
        <f t="shared" si="22"/>
        <v>780.78647228550869</v>
      </c>
      <c r="BE40" s="34">
        <f t="shared" si="23"/>
        <v>0</v>
      </c>
      <c r="BF40" s="34" t="e">
        <f t="shared" si="24"/>
        <v>#DIV/0!</v>
      </c>
      <c r="BG40" s="34" t="s">
        <v>37</v>
      </c>
      <c r="BH40" s="34"/>
      <c r="BI40" s="34"/>
      <c r="BJ40" s="34"/>
      <c r="BK40" s="34"/>
      <c r="BL40" s="36">
        <v>295.33499999999998</v>
      </c>
      <c r="BM40" s="36">
        <v>22.385762736393598</v>
      </c>
      <c r="BN40" s="36">
        <f t="shared" si="25"/>
        <v>66.11299237752803</v>
      </c>
      <c r="BO40" s="36">
        <f t="shared" si="26"/>
        <v>-6.6699318181818512</v>
      </c>
      <c r="BP40" s="36">
        <f t="shared" si="27"/>
        <v>83.422646441560715</v>
      </c>
      <c r="BQ40" s="36">
        <f t="shared" si="28"/>
        <v>0</v>
      </c>
      <c r="BR40" s="36" t="e">
        <f t="shared" si="29"/>
        <v>#DIV/0!</v>
      </c>
      <c r="BS40" s="36" t="s">
        <v>37</v>
      </c>
      <c r="BT40" s="36"/>
      <c r="BU40" s="36"/>
      <c r="BV40" s="36"/>
      <c r="BW40" s="36"/>
      <c r="BX40" s="34">
        <v>2600.4299999999998</v>
      </c>
      <c r="BY40" s="34">
        <v>8.7046237862867493</v>
      </c>
      <c r="BZ40" s="34">
        <f t="shared" si="30"/>
        <v>226.35764832573651</v>
      </c>
      <c r="CA40" s="34">
        <f t="shared" si="31"/>
        <v>1566.0432499999993</v>
      </c>
      <c r="CB40" s="34">
        <f t="shared" si="32"/>
        <v>239.82628732667428</v>
      </c>
      <c r="CC40" s="34">
        <f t="shared" si="33"/>
        <v>0</v>
      </c>
      <c r="CD40" s="35" t="e">
        <f t="shared" si="34"/>
        <v>#DIV/0!</v>
      </c>
      <c r="CE40" s="34">
        <v>2.8441175703305399E-2</v>
      </c>
      <c r="CF40" s="34"/>
      <c r="CG40" s="34"/>
      <c r="CH40" s="34"/>
      <c r="CI40" s="34"/>
      <c r="CJ40" s="36">
        <v>9069.6730000000007</v>
      </c>
      <c r="CK40" s="36">
        <v>5.2755740736746199</v>
      </c>
      <c r="CL40" s="36">
        <f t="shared" si="35"/>
        <v>478.47731735506716</v>
      </c>
      <c r="CM40" s="36">
        <f t="shared" si="36"/>
        <v>8216.6944545454553</v>
      </c>
      <c r="CN40" s="36">
        <f t="shared" si="37"/>
        <v>482.10020977038874</v>
      </c>
      <c r="CO40" s="36">
        <f t="shared" si="38"/>
        <v>0</v>
      </c>
      <c r="CP40" s="36" t="e">
        <f t="shared" si="39"/>
        <v>#DIV/0!</v>
      </c>
      <c r="CQ40" s="36">
        <v>4.15888190287469E-2</v>
      </c>
      <c r="CR40" s="36"/>
      <c r="CS40" s="36"/>
      <c r="CT40" s="36"/>
      <c r="CU40" s="36"/>
      <c r="CV40" s="34">
        <v>139.161</v>
      </c>
      <c r="CW40" s="34">
        <v>33.822762662919303</v>
      </c>
      <c r="CX40" s="34">
        <f t="shared" si="40"/>
        <v>47.068094749345136</v>
      </c>
      <c r="CY40" s="34">
        <f t="shared" si="41"/>
        <v>41.344318181818196</v>
      </c>
      <c r="CZ40" s="34">
        <f t="shared" si="42"/>
        <v>53.123466817861591</v>
      </c>
      <c r="DA40" s="34">
        <f t="shared" si="43"/>
        <v>0</v>
      </c>
      <c r="DB40" s="35" t="e">
        <f t="shared" si="44"/>
        <v>#DIV/0!</v>
      </c>
      <c r="DC40" s="34" t="s">
        <v>37</v>
      </c>
      <c r="DD40" s="34"/>
      <c r="DE40" s="34"/>
      <c r="DF40" s="34"/>
      <c r="DG40" s="34"/>
      <c r="DH40" s="36">
        <v>9.0090000000000003</v>
      </c>
      <c r="DI40" s="36">
        <v>122.27832606829</v>
      </c>
      <c r="DJ40" s="36">
        <f t="shared" si="45"/>
        <v>11.016054395492246</v>
      </c>
      <c r="DK40" s="36">
        <f t="shared" si="46"/>
        <v>-10.399090909090905</v>
      </c>
      <c r="DL40" s="36">
        <f t="shared" si="47"/>
        <v>24.971692869296866</v>
      </c>
      <c r="DM40" s="36">
        <f t="shared" si="48"/>
        <v>0</v>
      </c>
      <c r="DN40" s="36" t="e">
        <f t="shared" si="49"/>
        <v>#DIV/0!</v>
      </c>
      <c r="DO40" s="36" t="s">
        <v>37</v>
      </c>
      <c r="DP40" s="36"/>
      <c r="DQ40" s="36"/>
      <c r="DR40" s="36"/>
      <c r="DS40" s="36"/>
      <c r="DT40" s="34">
        <v>1035.2149999999999</v>
      </c>
      <c r="DU40" s="34">
        <v>10.0840034171359</v>
      </c>
      <c r="DV40" s="34">
        <f t="shared" si="50"/>
        <v>104.39111597470341</v>
      </c>
      <c r="DW40" s="34">
        <f t="shared" si="51"/>
        <v>291.40949999999998</v>
      </c>
      <c r="DX40" s="34">
        <f t="shared" si="52"/>
        <v>120.47517338049025</v>
      </c>
      <c r="DY40" s="34">
        <f t="shared" si="53"/>
        <v>0</v>
      </c>
      <c r="DZ40" s="35" t="e">
        <f t="shared" si="54"/>
        <v>#DIV/0!</v>
      </c>
      <c r="EA40" s="34" t="s">
        <v>37</v>
      </c>
      <c r="EB40" s="34"/>
      <c r="EC40" s="34"/>
      <c r="ED40" s="34"/>
      <c r="EE40" s="34"/>
      <c r="EF40" s="36">
        <v>21.021999999999998</v>
      </c>
      <c r="EG40" s="36">
        <v>93.780472396289099</v>
      </c>
      <c r="EH40" s="36">
        <f t="shared" si="55"/>
        <v>19.714530907147893</v>
      </c>
      <c r="EI40" s="36">
        <f t="shared" si="56"/>
        <v>-1.1620454545454528</v>
      </c>
      <c r="EJ40" s="36">
        <f t="shared" si="57"/>
        <v>28.114957076125904</v>
      </c>
      <c r="EK40" s="36">
        <f t="shared" si="58"/>
        <v>0</v>
      </c>
      <c r="EL40" s="36" t="e">
        <f t="shared" si="59"/>
        <v>#DIV/0!</v>
      </c>
      <c r="EM40" s="36" t="s">
        <v>37</v>
      </c>
      <c r="EN40" s="36"/>
      <c r="EO40" s="36"/>
      <c r="EP40" s="36"/>
      <c r="EQ40" s="36"/>
      <c r="ER40" s="34">
        <v>223.25399999999999</v>
      </c>
      <c r="ES40" s="34">
        <v>23.920786298488199</v>
      </c>
      <c r="ET40" s="34">
        <f t="shared" si="60"/>
        <v>2.3366481698539231E-2</v>
      </c>
      <c r="EU40" s="36">
        <v>198.22800000000001</v>
      </c>
      <c r="EV40" s="36">
        <v>37.779645486549299</v>
      </c>
      <c r="EW40" s="37">
        <f t="shared" si="61"/>
        <v>2.5005488982855519E-2</v>
      </c>
      <c r="EX40" s="34">
        <v>10.010999999999999</v>
      </c>
      <c r="EY40" s="34">
        <v>149.07864554328799</v>
      </c>
      <c r="EZ40" s="34">
        <f t="shared" si="62"/>
        <v>4.2050386948618394E-3</v>
      </c>
      <c r="FA40" s="36">
        <v>3.0030000000000001</v>
      </c>
      <c r="FB40" s="36">
        <v>224.98285257018401</v>
      </c>
      <c r="FC40" s="37">
        <f t="shared" si="63"/>
        <v>6.4448903286984209E-3</v>
      </c>
      <c r="FD40" s="34">
        <v>24.027000000000001</v>
      </c>
      <c r="FE40" s="34">
        <v>136.37551256380701</v>
      </c>
      <c r="FF40" s="34">
        <f t="shared" si="64"/>
        <v>6.0815930950158473E-3</v>
      </c>
      <c r="FG40" s="36">
        <v>3.0030000000000001</v>
      </c>
      <c r="FH40" s="36">
        <v>224.98285257018401</v>
      </c>
      <c r="FI40" s="37">
        <f t="shared" si="65"/>
        <v>3.8474482539349671E-3</v>
      </c>
      <c r="FK40" s="38">
        <f t="shared" si="73"/>
        <v>1.1217704496138972E-2</v>
      </c>
      <c r="FL40" s="39">
        <f t="shared" si="66"/>
        <v>1.0562904654466711E-2</v>
      </c>
      <c r="FM40" s="40">
        <f t="shared" si="67"/>
        <v>1.1765942521829635E-2</v>
      </c>
      <c r="FN40" s="41">
        <f t="shared" si="68"/>
        <v>1.1539101750274375E-2</v>
      </c>
      <c r="FO40" s="42"/>
      <c r="FP40" s="41"/>
      <c r="FQ40" s="43"/>
      <c r="FR40" s="42">
        <f t="shared" si="69"/>
        <v>0</v>
      </c>
      <c r="FS40" s="48" t="e">
        <f t="shared" si="70"/>
        <v>#DIV/0!</v>
      </c>
      <c r="FT40" s="49">
        <f t="shared" si="71"/>
        <v>0</v>
      </c>
      <c r="FU40" s="47" t="e">
        <f t="shared" si="72"/>
        <v>#DIV/0!</v>
      </c>
    </row>
    <row r="41" spans="1:177" ht="15.75" thickBot="1" x14ac:dyDescent="0.3">
      <c r="A41" s="4" t="s">
        <v>31</v>
      </c>
      <c r="B41" s="33" t="s">
        <v>148</v>
      </c>
      <c r="C41" s="4" t="s">
        <v>41</v>
      </c>
      <c r="D41" s="34">
        <v>5786.4889999999996</v>
      </c>
      <c r="E41" s="34">
        <v>4.2280301168599399</v>
      </c>
      <c r="F41" s="34">
        <f t="shared" si="0"/>
        <v>244.65449762878754</v>
      </c>
      <c r="G41" s="34">
        <f t="shared" si="1"/>
        <v>1209.7209999999995</v>
      </c>
      <c r="H41" s="34">
        <f t="shared" si="2"/>
        <v>393.2079813604451</v>
      </c>
      <c r="I41" s="34">
        <f t="shared" si="3"/>
        <v>0</v>
      </c>
      <c r="J41" s="35" t="e">
        <f t="shared" si="4"/>
        <v>#DIV/0!</v>
      </c>
      <c r="K41" s="34">
        <v>5.1062567634570097</v>
      </c>
      <c r="L41" s="34"/>
      <c r="M41" s="34"/>
      <c r="N41" s="34">
        <f t="shared" si="74"/>
        <v>0</v>
      </c>
      <c r="O41" s="34" t="e">
        <f t="shared" si="75"/>
        <v>#DIV/0!</v>
      </c>
      <c r="P41" s="36">
        <v>90471.88</v>
      </c>
      <c r="Q41" s="36">
        <v>1.07077811194607</v>
      </c>
      <c r="R41" s="36">
        <f t="shared" si="5"/>
        <v>968.75308850611418</v>
      </c>
      <c r="S41" s="36">
        <f t="shared" si="6"/>
        <v>21485.740000000005</v>
      </c>
      <c r="T41" s="36">
        <f t="shared" si="7"/>
        <v>1282.1761509597297</v>
      </c>
      <c r="U41" s="36">
        <f t="shared" si="8"/>
        <v>0</v>
      </c>
      <c r="V41" s="36" t="e">
        <f t="shared" si="9"/>
        <v>#DIV/0!</v>
      </c>
      <c r="W41" s="36">
        <v>6.8812645131101</v>
      </c>
      <c r="X41" s="36"/>
      <c r="Y41" s="36"/>
      <c r="Z41" s="36">
        <f t="shared" si="76"/>
        <v>0</v>
      </c>
      <c r="AA41" s="36" t="e">
        <f>Z41*SQRT(((AA$3/Z$3)^2)+((V41/U41)^2))</f>
        <v>#DIV/0!</v>
      </c>
      <c r="AB41" s="34">
        <v>5058392.841</v>
      </c>
      <c r="AC41" s="34">
        <v>0.39752382855382501</v>
      </c>
      <c r="AD41" s="34">
        <f t="shared" si="10"/>
        <v>20108.316884835796</v>
      </c>
      <c r="AE41" s="34">
        <f t="shared" si="11"/>
        <v>-117555.72300000023</v>
      </c>
      <c r="AF41" s="34">
        <f t="shared" si="12"/>
        <v>31394.301980570021</v>
      </c>
      <c r="AG41" s="34">
        <f t="shared" si="13"/>
        <v>0</v>
      </c>
      <c r="AH41" s="35" t="e">
        <f t="shared" si="14"/>
        <v>#DIV/0!</v>
      </c>
      <c r="AI41" s="34" t="s">
        <v>37</v>
      </c>
      <c r="AJ41" s="34"/>
      <c r="AK41" s="34"/>
      <c r="AL41" s="34"/>
      <c r="AM41" s="34"/>
      <c r="AN41" s="36">
        <v>28888.123</v>
      </c>
      <c r="AO41" s="36">
        <v>1.64214169705674</v>
      </c>
      <c r="AP41" s="36">
        <f t="shared" si="15"/>
        <v>474.38391328003837</v>
      </c>
      <c r="AQ41" s="36">
        <f t="shared" si="16"/>
        <v>-119435.17000000001</v>
      </c>
      <c r="AR41" s="36">
        <f t="shared" si="17"/>
        <v>1996.8833624243932</v>
      </c>
      <c r="AS41" s="36">
        <f t="shared" si="18"/>
        <v>0</v>
      </c>
      <c r="AT41" s="36" t="e">
        <f t="shared" si="19"/>
        <v>#DIV/0!</v>
      </c>
      <c r="AU41" s="36" t="s">
        <v>37</v>
      </c>
      <c r="AV41" s="36"/>
      <c r="AW41" s="36"/>
      <c r="AX41" s="36"/>
      <c r="AY41" s="36"/>
      <c r="AZ41" s="34">
        <v>11148.156999999999</v>
      </c>
      <c r="BA41" s="34">
        <v>4.1780360008992199</v>
      </c>
      <c r="BB41" s="34">
        <f t="shared" si="20"/>
        <v>465.77401289676641</v>
      </c>
      <c r="BC41" s="34">
        <f t="shared" si="21"/>
        <v>4404.1660454545445</v>
      </c>
      <c r="BD41" s="34">
        <f t="shared" si="22"/>
        <v>544.24759289391886</v>
      </c>
      <c r="BE41" s="34">
        <f t="shared" si="23"/>
        <v>0</v>
      </c>
      <c r="BF41" s="34" t="e">
        <f t="shared" si="24"/>
        <v>#DIV/0!</v>
      </c>
      <c r="BG41" s="34" t="s">
        <v>37</v>
      </c>
      <c r="BH41" s="34"/>
      <c r="BI41" s="34"/>
      <c r="BJ41" s="34"/>
      <c r="BK41" s="34"/>
      <c r="BL41" s="36">
        <v>723.84199999999998</v>
      </c>
      <c r="BM41" s="36">
        <v>11.6096358253966</v>
      </c>
      <c r="BN41" s="36">
        <f t="shared" si="25"/>
        <v>84.03542015126726</v>
      </c>
      <c r="BO41" s="36">
        <f t="shared" si="26"/>
        <v>421.83706818181815</v>
      </c>
      <c r="BP41" s="36">
        <f t="shared" si="27"/>
        <v>98.236256128796867</v>
      </c>
      <c r="BQ41" s="36">
        <f t="shared" si="28"/>
        <v>0</v>
      </c>
      <c r="BR41" s="36" t="e">
        <f t="shared" si="29"/>
        <v>#DIV/0!</v>
      </c>
      <c r="BS41" s="36">
        <v>1.96377752732361E-3</v>
      </c>
      <c r="BT41" s="36"/>
      <c r="BU41" s="36"/>
      <c r="BV41" s="36"/>
      <c r="BW41" s="36"/>
      <c r="BX41" s="34">
        <v>7341.6210000000001</v>
      </c>
      <c r="BY41" s="34">
        <v>8.1723430714030894</v>
      </c>
      <c r="BZ41" s="34">
        <f t="shared" si="30"/>
        <v>599.9824551221742</v>
      </c>
      <c r="CA41" s="34">
        <f t="shared" si="31"/>
        <v>6307.2342499999995</v>
      </c>
      <c r="CB41" s="34">
        <f t="shared" si="32"/>
        <v>605.19237403636419</v>
      </c>
      <c r="CC41" s="34">
        <f t="shared" si="33"/>
        <v>0</v>
      </c>
      <c r="CD41" s="35" t="e">
        <f t="shared" si="34"/>
        <v>#DIV/0!</v>
      </c>
      <c r="CE41" s="34">
        <v>0.217252184516112</v>
      </c>
      <c r="CF41" s="34"/>
      <c r="CG41" s="34"/>
      <c r="CH41" s="34"/>
      <c r="CI41" s="34"/>
      <c r="CJ41" s="36">
        <v>9175.884</v>
      </c>
      <c r="CK41" s="36">
        <v>4.5303536326859799</v>
      </c>
      <c r="CL41" s="36">
        <f t="shared" si="35"/>
        <v>415.6999941250516</v>
      </c>
      <c r="CM41" s="36">
        <f t="shared" si="36"/>
        <v>8322.9054545454546</v>
      </c>
      <c r="CN41" s="36">
        <f t="shared" si="37"/>
        <v>419.86492369918108</v>
      </c>
      <c r="CO41" s="36">
        <f t="shared" si="38"/>
        <v>0</v>
      </c>
      <c r="CP41" s="36" t="e">
        <f t="shared" si="39"/>
        <v>#DIV/0!</v>
      </c>
      <c r="CQ41" s="36">
        <v>4.2473753109876902E-2</v>
      </c>
      <c r="CR41" s="36"/>
      <c r="CS41" s="36"/>
      <c r="CT41" s="36"/>
      <c r="CU41" s="36"/>
      <c r="CV41" s="34">
        <v>222.255</v>
      </c>
      <c r="CW41" s="34">
        <v>25.464919530395701</v>
      </c>
      <c r="CX41" s="34">
        <f t="shared" si="40"/>
        <v>56.597056902280968</v>
      </c>
      <c r="CY41" s="34">
        <f t="shared" si="41"/>
        <v>124.43831818181819</v>
      </c>
      <c r="CZ41" s="34">
        <f t="shared" si="42"/>
        <v>61.724582083762549</v>
      </c>
      <c r="DA41" s="34">
        <f t="shared" si="43"/>
        <v>0</v>
      </c>
      <c r="DB41" s="35" t="e">
        <f t="shared" si="44"/>
        <v>#DIV/0!</v>
      </c>
      <c r="DC41" s="34" t="s">
        <v>37</v>
      </c>
      <c r="DD41" s="34"/>
      <c r="DE41" s="34"/>
      <c r="DF41" s="34"/>
      <c r="DG41" s="34"/>
      <c r="DH41" s="36">
        <v>24.027999999999999</v>
      </c>
      <c r="DI41" s="36">
        <v>88.284979238227905</v>
      </c>
      <c r="DJ41" s="36">
        <f t="shared" si="45"/>
        <v>21.2131148113614</v>
      </c>
      <c r="DK41" s="36">
        <f t="shared" si="46"/>
        <v>4.6199090909090934</v>
      </c>
      <c r="DL41" s="36">
        <f t="shared" si="47"/>
        <v>30.858195512927331</v>
      </c>
      <c r="DM41" s="36">
        <f t="shared" si="48"/>
        <v>0</v>
      </c>
      <c r="DN41" s="36" t="e">
        <f t="shared" si="49"/>
        <v>#DIV/0!</v>
      </c>
      <c r="DO41" s="36">
        <v>1.6678387362117301E-4</v>
      </c>
      <c r="DP41" s="36"/>
      <c r="DQ41" s="36"/>
      <c r="DR41" s="36"/>
      <c r="DS41" s="36"/>
      <c r="DT41" s="34">
        <v>1379.6420000000001</v>
      </c>
      <c r="DU41" s="34">
        <v>9.5159399033540009</v>
      </c>
      <c r="DV41" s="34">
        <f t="shared" si="50"/>
        <v>131.28590360143122</v>
      </c>
      <c r="DW41" s="34">
        <f t="shared" si="51"/>
        <v>635.83650000000011</v>
      </c>
      <c r="DX41" s="34">
        <f t="shared" si="52"/>
        <v>144.40481567821587</v>
      </c>
      <c r="DY41" s="34">
        <f t="shared" si="53"/>
        <v>0</v>
      </c>
      <c r="DZ41" s="35" t="e">
        <f t="shared" si="54"/>
        <v>#DIV/0!</v>
      </c>
      <c r="EA41" s="34" t="s">
        <v>37</v>
      </c>
      <c r="EB41" s="34"/>
      <c r="EC41" s="34"/>
      <c r="ED41" s="34"/>
      <c r="EE41" s="34"/>
      <c r="EF41" s="36">
        <v>584.67899999999997</v>
      </c>
      <c r="EG41" s="36">
        <v>20.328092955074201</v>
      </c>
      <c r="EH41" s="36">
        <f t="shared" si="55"/>
        <v>118.85409060879827</v>
      </c>
      <c r="EI41" s="36">
        <f t="shared" si="56"/>
        <v>562.49495454545456</v>
      </c>
      <c r="EJ41" s="36">
        <f t="shared" si="57"/>
        <v>120.53249743097477</v>
      </c>
      <c r="EK41" s="36">
        <f t="shared" si="58"/>
        <v>0</v>
      </c>
      <c r="EL41" s="36" t="e">
        <f t="shared" si="59"/>
        <v>#DIV/0!</v>
      </c>
      <c r="EM41" s="36">
        <v>5.6382079662293102E-3</v>
      </c>
      <c r="EN41" s="36"/>
      <c r="EO41" s="36"/>
      <c r="EP41" s="36"/>
      <c r="EQ41" s="36"/>
      <c r="ER41" s="34">
        <v>1140.3330000000001</v>
      </c>
      <c r="ES41" s="34">
        <v>12.5228068151945</v>
      </c>
      <c r="ET41" s="34">
        <f t="shared" si="60"/>
        <v>0.1193509194672451</v>
      </c>
      <c r="EU41" s="36">
        <v>943.09900000000005</v>
      </c>
      <c r="EV41" s="36">
        <v>9.3604375211490805</v>
      </c>
      <c r="EW41" s="37">
        <f t="shared" si="61"/>
        <v>0.11896730862563339</v>
      </c>
      <c r="EX41" s="34">
        <v>280.32299999999998</v>
      </c>
      <c r="EY41" s="34">
        <v>23.206509473028198</v>
      </c>
      <c r="EZ41" s="34">
        <f t="shared" si="62"/>
        <v>0.11774738408348372</v>
      </c>
      <c r="FA41" s="36">
        <v>56.064999999999998</v>
      </c>
      <c r="FB41" s="36">
        <v>71.030495546928904</v>
      </c>
      <c r="FC41" s="37">
        <f t="shared" si="63"/>
        <v>0.12032393482466763</v>
      </c>
      <c r="FD41" s="34">
        <v>474.548</v>
      </c>
      <c r="FE41" s="34">
        <v>22.508031129121399</v>
      </c>
      <c r="FF41" s="34">
        <f t="shared" si="64"/>
        <v>0.12011519707219297</v>
      </c>
      <c r="FG41" s="36">
        <v>72.081000000000003</v>
      </c>
      <c r="FH41" s="36">
        <v>33.892243560414997</v>
      </c>
      <c r="FI41" s="37">
        <f t="shared" si="65"/>
        <v>9.2350288908387063E-2</v>
      </c>
      <c r="FK41" s="50">
        <f t="shared" si="73"/>
        <v>0.11907116687430726</v>
      </c>
      <c r="FL41" s="51">
        <f t="shared" si="66"/>
        <v>1.2084414434786E-3</v>
      </c>
      <c r="FM41" s="52">
        <f t="shared" si="67"/>
        <v>0.11054717745289604</v>
      </c>
      <c r="FN41" s="53">
        <f t="shared" si="68"/>
        <v>1.5773559306223019E-2</v>
      </c>
      <c r="FO41" s="54"/>
      <c r="FP41" s="53"/>
      <c r="FQ41" s="43"/>
      <c r="FR41" s="54">
        <f t="shared" si="69"/>
        <v>0</v>
      </c>
      <c r="FS41" s="55" t="e">
        <f t="shared" si="70"/>
        <v>#DIV/0!</v>
      </c>
      <c r="FT41" s="56">
        <f t="shared" si="71"/>
        <v>0</v>
      </c>
      <c r="FU41" s="57" t="e">
        <f t="shared" si="72"/>
        <v>#DIV/0!</v>
      </c>
    </row>
  </sheetData>
  <mergeCells count="22">
    <mergeCell ref="FK1:FN1"/>
    <mergeCell ref="FO1:FP1"/>
    <mergeCell ref="FR1:FU1"/>
    <mergeCell ref="FG1:FI1"/>
    <mergeCell ref="ER1:ET1"/>
    <mergeCell ref="EU1:EW1"/>
    <mergeCell ref="EX1:EZ1"/>
    <mergeCell ref="FA1:FC1"/>
    <mergeCell ref="FD1:FF1"/>
    <mergeCell ref="DT1:EE1"/>
    <mergeCell ref="EF1:EQ1"/>
    <mergeCell ref="A1:C1"/>
    <mergeCell ref="D1:O1"/>
    <mergeCell ref="P1:AA1"/>
    <mergeCell ref="AB1:AM1"/>
    <mergeCell ref="AN1:AY1"/>
    <mergeCell ref="AZ1:BK1"/>
    <mergeCell ref="BL1:BW1"/>
    <mergeCell ref="BX1:CI1"/>
    <mergeCell ref="CJ1:CU1"/>
    <mergeCell ref="CV1:DG1"/>
    <mergeCell ref="DH1:DS1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xr:uid="{00000000-0002-0000-0100-000000000000}">
          <x14:formula1>
            <xm:f>ValueList_Helper!$A$1:$A$20</xm:f>
          </x14:formula1>
          <xm:sqref>A3:A41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M134"/>
  <sheetViews>
    <sheetView zoomScale="70" zoomScaleNormal="70" workbookViewId="0">
      <selection activeCell="BL12" sqref="BL12"/>
    </sheetView>
  </sheetViews>
  <sheetFormatPr defaultRowHeight="15" x14ac:dyDescent="0.25"/>
  <cols>
    <col min="1" max="2" width="17.7109375" bestFit="1" customWidth="1"/>
    <col min="3" max="3" width="17.5703125" style="23" customWidth="1"/>
    <col min="4" max="4" width="12.42578125" bestFit="1" customWidth="1"/>
    <col min="5" max="5" width="12" style="23" customWidth="1"/>
    <col min="6" max="6" width="44.85546875" bestFit="1" customWidth="1"/>
    <col min="7" max="7" width="44.7109375" style="23" customWidth="1"/>
    <col min="8" max="8" width="23.85546875" bestFit="1" customWidth="1"/>
    <col min="9" max="9" width="23.7109375" style="23" customWidth="1"/>
    <col min="10" max="10" width="18" bestFit="1" customWidth="1"/>
    <col min="11" max="11" width="17.85546875" style="23" customWidth="1"/>
    <col min="12" max="12" width="21.85546875" bestFit="1" customWidth="1"/>
    <col min="13" max="13" width="14.140625" style="23" customWidth="1"/>
    <col min="14" max="14" width="39.140625" bestFit="1" customWidth="1"/>
    <col min="15" max="15" width="39" style="23" customWidth="1"/>
    <col min="16" max="16" width="33.42578125" bestFit="1" customWidth="1"/>
    <col min="17" max="17" width="33.28515625" style="23" customWidth="1"/>
    <col min="18" max="18" width="14.42578125" customWidth="1"/>
    <col min="19" max="19" width="14.42578125" style="23" customWidth="1"/>
    <col min="20" max="20" width="13.42578125" bestFit="1" customWidth="1"/>
    <col min="21" max="21" width="13" style="23" bestFit="1" customWidth="1"/>
    <col min="22" max="22" width="39.140625" bestFit="1" customWidth="1"/>
    <col min="23" max="23" width="39" style="23" customWidth="1"/>
    <col min="24" max="24" width="23.85546875" bestFit="1" customWidth="1"/>
    <col min="25" max="25" width="23.7109375" style="23" customWidth="1"/>
    <col min="26" max="26" width="22" bestFit="1" customWidth="1"/>
    <col min="27" max="27" width="16.140625" style="23" customWidth="1"/>
    <col min="28" max="28" width="24.85546875" bestFit="1" customWidth="1"/>
    <col min="29" max="29" width="24.7109375" style="23" customWidth="1"/>
    <col min="30" max="30" width="39.140625" bestFit="1" customWidth="1"/>
    <col min="31" max="31" width="39" style="23" customWidth="1"/>
    <col min="32" max="32" width="23.85546875" bestFit="1" customWidth="1"/>
    <col min="33" max="33" width="23.7109375" style="23" customWidth="1"/>
    <col min="34" max="34" width="15.7109375" customWidth="1"/>
    <col min="35" max="35" width="15.7109375" style="23" customWidth="1"/>
    <col min="36" max="36" width="13.5703125" customWidth="1"/>
    <col min="37" max="37" width="13.5703125" style="23" customWidth="1"/>
    <col min="38" max="38" width="39.140625" bestFit="1" customWidth="1"/>
    <col min="39" max="39" width="39" style="23" customWidth="1"/>
    <col min="40" max="40" width="24.85546875" bestFit="1" customWidth="1"/>
    <col min="41" max="41" width="24.7109375" style="23" customWidth="1"/>
    <col min="42" max="42" width="19.28515625" bestFit="1" customWidth="1"/>
    <col min="43" max="43" width="19.140625" style="23" customWidth="1"/>
    <col min="44" max="44" width="14" bestFit="1" customWidth="1"/>
    <col min="45" max="45" width="12" style="23" customWidth="1"/>
    <col min="46" max="46" width="39.140625" bestFit="1" customWidth="1"/>
    <col min="47" max="47" width="39" style="23" customWidth="1"/>
    <col min="48" max="48" width="23.85546875" bestFit="1" customWidth="1"/>
    <col min="49" max="49" width="23.7109375" style="23" customWidth="1"/>
    <col min="50" max="50" width="17.42578125" bestFit="1" customWidth="1"/>
    <col min="51" max="51" width="16.7109375" style="23" bestFit="1" customWidth="1"/>
    <col min="52" max="52" width="26.28515625" bestFit="1" customWidth="1"/>
    <col min="53" max="53" width="26.140625" style="23" customWidth="1"/>
    <col min="54" max="54" width="39.140625" bestFit="1" customWidth="1"/>
    <col min="55" max="55" width="39" style="23" customWidth="1"/>
    <col min="56" max="56" width="23.85546875" bestFit="1" customWidth="1"/>
    <col min="57" max="57" width="23.7109375" style="23" customWidth="1"/>
    <col min="58" max="58" width="19.28515625" bestFit="1" customWidth="1"/>
    <col min="59" max="59" width="12.5703125" style="23" customWidth="1"/>
    <col min="60" max="60" width="19.7109375" bestFit="1" customWidth="1"/>
    <col min="61" max="61" width="14" style="23" bestFit="1" customWidth="1"/>
    <col min="62" max="62" width="39.140625" bestFit="1" customWidth="1"/>
    <col min="63" max="63" width="39" style="23" customWidth="1"/>
    <col min="64" max="64" width="31.42578125" bestFit="1" customWidth="1"/>
    <col min="65" max="65" width="25.28515625" style="23" bestFit="1" customWidth="1"/>
  </cols>
  <sheetData>
    <row r="1" spans="1:65" x14ac:dyDescent="0.25">
      <c r="A1" s="63" t="s">
        <v>137</v>
      </c>
      <c r="B1" s="118" t="s">
        <v>180</v>
      </c>
      <c r="C1" s="119"/>
      <c r="D1" s="119"/>
      <c r="E1" s="119"/>
      <c r="F1" s="119"/>
      <c r="G1" s="119"/>
      <c r="H1" s="119"/>
      <c r="I1" s="120"/>
      <c r="J1" s="115" t="s">
        <v>182</v>
      </c>
      <c r="K1" s="116"/>
      <c r="L1" s="116"/>
      <c r="M1" s="116"/>
      <c r="N1" s="116"/>
      <c r="O1" s="116"/>
      <c r="P1" s="116"/>
      <c r="Q1" s="117"/>
      <c r="R1" s="115" t="s">
        <v>183</v>
      </c>
      <c r="S1" s="116"/>
      <c r="T1" s="116"/>
      <c r="U1" s="116"/>
      <c r="V1" s="116"/>
      <c r="W1" s="116"/>
      <c r="X1" s="116"/>
      <c r="Y1" s="117"/>
      <c r="Z1" s="115" t="s">
        <v>184</v>
      </c>
      <c r="AA1" s="116"/>
      <c r="AB1" s="116"/>
      <c r="AC1" s="116"/>
      <c r="AD1" s="116"/>
      <c r="AE1" s="116"/>
      <c r="AF1" s="116"/>
      <c r="AG1" s="117"/>
      <c r="AH1" s="115" t="s">
        <v>185</v>
      </c>
      <c r="AI1" s="116"/>
      <c r="AJ1" s="116"/>
      <c r="AK1" s="116"/>
      <c r="AL1" s="116"/>
      <c r="AM1" s="116"/>
      <c r="AN1" s="116"/>
      <c r="AO1" s="117"/>
      <c r="AP1" s="115" t="s">
        <v>186</v>
      </c>
      <c r="AQ1" s="116"/>
      <c r="AR1" s="116"/>
      <c r="AS1" s="116"/>
      <c r="AT1" s="116"/>
      <c r="AU1" s="116"/>
      <c r="AV1" s="116"/>
      <c r="AW1" s="117"/>
      <c r="AX1" s="115" t="s">
        <v>187</v>
      </c>
      <c r="AY1" s="116"/>
      <c r="AZ1" s="116"/>
      <c r="BA1" s="116"/>
      <c r="BB1" s="116"/>
      <c r="BC1" s="116"/>
      <c r="BD1" s="116"/>
      <c r="BE1" s="116"/>
      <c r="BF1" s="115" t="s">
        <v>188</v>
      </c>
      <c r="BG1" s="116"/>
      <c r="BH1" s="116"/>
      <c r="BI1" s="116"/>
      <c r="BJ1" s="116"/>
      <c r="BK1" s="116"/>
      <c r="BL1" s="116"/>
      <c r="BM1" s="117"/>
    </row>
    <row r="2" spans="1:65" ht="15.75" thickBot="1" x14ac:dyDescent="0.3">
      <c r="A2" s="64"/>
      <c r="B2" s="65" t="s">
        <v>132</v>
      </c>
      <c r="C2" s="66" t="s">
        <v>283</v>
      </c>
      <c r="D2" s="67" t="s">
        <v>221</v>
      </c>
      <c r="E2" s="66" t="s">
        <v>284</v>
      </c>
      <c r="F2" s="67" t="s">
        <v>222</v>
      </c>
      <c r="G2" s="66" t="s">
        <v>285</v>
      </c>
      <c r="H2" s="67" t="s">
        <v>223</v>
      </c>
      <c r="I2" s="68" t="s">
        <v>286</v>
      </c>
      <c r="J2" s="65" t="s">
        <v>132</v>
      </c>
      <c r="K2" s="66" t="s">
        <v>283</v>
      </c>
      <c r="L2" s="67" t="s">
        <v>221</v>
      </c>
      <c r="M2" s="66" t="s">
        <v>284</v>
      </c>
      <c r="N2" s="67" t="s">
        <v>222</v>
      </c>
      <c r="O2" s="66" t="s">
        <v>285</v>
      </c>
      <c r="P2" s="67" t="s">
        <v>223</v>
      </c>
      <c r="Q2" s="68" t="s">
        <v>286</v>
      </c>
      <c r="R2" s="65" t="s">
        <v>132</v>
      </c>
      <c r="S2" s="66" t="s">
        <v>283</v>
      </c>
      <c r="T2" s="67" t="s">
        <v>221</v>
      </c>
      <c r="U2" s="66" t="s">
        <v>284</v>
      </c>
      <c r="V2" s="67" t="s">
        <v>222</v>
      </c>
      <c r="W2" s="66" t="s">
        <v>285</v>
      </c>
      <c r="X2" s="67" t="s">
        <v>223</v>
      </c>
      <c r="Y2" s="68" t="s">
        <v>286</v>
      </c>
      <c r="Z2" s="65" t="s">
        <v>132</v>
      </c>
      <c r="AA2" s="66" t="s">
        <v>283</v>
      </c>
      <c r="AB2" s="67" t="s">
        <v>221</v>
      </c>
      <c r="AC2" s="66" t="s">
        <v>284</v>
      </c>
      <c r="AD2" s="67" t="s">
        <v>222</v>
      </c>
      <c r="AE2" s="66" t="s">
        <v>285</v>
      </c>
      <c r="AF2" s="67" t="s">
        <v>223</v>
      </c>
      <c r="AG2" s="68" t="s">
        <v>286</v>
      </c>
      <c r="AH2" s="65" t="s">
        <v>132</v>
      </c>
      <c r="AI2" s="66" t="s">
        <v>283</v>
      </c>
      <c r="AJ2" s="67" t="s">
        <v>221</v>
      </c>
      <c r="AK2" s="66" t="s">
        <v>284</v>
      </c>
      <c r="AL2" s="67" t="s">
        <v>222</v>
      </c>
      <c r="AM2" s="66" t="s">
        <v>285</v>
      </c>
      <c r="AN2" s="67" t="s">
        <v>223</v>
      </c>
      <c r="AO2" s="68" t="s">
        <v>286</v>
      </c>
      <c r="AP2" s="65" t="s">
        <v>132</v>
      </c>
      <c r="AQ2" s="66" t="s">
        <v>283</v>
      </c>
      <c r="AR2" s="67" t="s">
        <v>221</v>
      </c>
      <c r="AS2" s="66" t="s">
        <v>284</v>
      </c>
      <c r="AT2" s="67" t="s">
        <v>222</v>
      </c>
      <c r="AU2" s="66" t="s">
        <v>285</v>
      </c>
      <c r="AV2" s="67" t="s">
        <v>223</v>
      </c>
      <c r="AW2" s="68" t="s">
        <v>286</v>
      </c>
      <c r="AX2" s="65" t="s">
        <v>132</v>
      </c>
      <c r="AY2" s="66" t="s">
        <v>283</v>
      </c>
      <c r="AZ2" s="67" t="s">
        <v>221</v>
      </c>
      <c r="BA2" s="66" t="s">
        <v>284</v>
      </c>
      <c r="BB2" s="67" t="s">
        <v>222</v>
      </c>
      <c r="BC2" s="66" t="s">
        <v>285</v>
      </c>
      <c r="BD2" s="67" t="s">
        <v>223</v>
      </c>
      <c r="BE2" s="69" t="s">
        <v>286</v>
      </c>
      <c r="BF2" s="65" t="s">
        <v>132</v>
      </c>
      <c r="BG2" s="66" t="s">
        <v>283</v>
      </c>
      <c r="BH2" s="67" t="s">
        <v>221</v>
      </c>
      <c r="BI2" s="66" t="s">
        <v>284</v>
      </c>
      <c r="BJ2" s="67" t="s">
        <v>222</v>
      </c>
      <c r="BK2" s="66" t="s">
        <v>285</v>
      </c>
      <c r="BL2" s="67" t="s">
        <v>223</v>
      </c>
      <c r="BM2" s="68" t="s">
        <v>286</v>
      </c>
    </row>
    <row r="3" spans="1:65" x14ac:dyDescent="0.25">
      <c r="A3" s="60" t="s">
        <v>13</v>
      </c>
      <c r="B3" s="75">
        <f>Sheet1!BE9</f>
        <v>8434.0049432679079</v>
      </c>
      <c r="C3" s="76">
        <f>Sheet1!BF9</f>
        <v>543.01272439215177</v>
      </c>
      <c r="D3" s="77">
        <f>Sheet1!BJ9</f>
        <v>0.41373583238989003</v>
      </c>
      <c r="E3" s="78">
        <f>Sheet1!BK9</f>
        <v>2.6657310837570707E-2</v>
      </c>
      <c r="F3" s="77">
        <v>1192.1559434388284</v>
      </c>
      <c r="G3" s="78">
        <v>0.8550796988975492</v>
      </c>
      <c r="H3" s="79">
        <f>(D3*F3)/1000</f>
        <v>0.49323763159721834</v>
      </c>
      <c r="I3" s="80">
        <f>H3*SQRT(((E3/D3)^2)+((G3/F3)^2))</f>
        <v>3.1781640645826406E-2</v>
      </c>
      <c r="J3" s="81">
        <f>Sheet1!BQ9</f>
        <v>43.722559553709004</v>
      </c>
      <c r="K3" s="78">
        <f>Sheet1!BR9</f>
        <v>92.088374934505978</v>
      </c>
      <c r="L3" s="77">
        <f>Sheet1!BV9</f>
        <v>3.9330874146509726E-4</v>
      </c>
      <c r="M3" s="78">
        <f>Sheet1!BW9</f>
        <v>8.2838672520736711E-4</v>
      </c>
      <c r="N3" s="77">
        <v>1192.1559434388284</v>
      </c>
      <c r="O3" s="78">
        <v>0.8550796988975492</v>
      </c>
      <c r="P3" s="79">
        <f>(L3*N3)/1000</f>
        <v>4.6888535374406127E-4</v>
      </c>
      <c r="Q3" s="80">
        <f>P3*SQRT(((M3/L3)^2)+((O3/N3)^2))</f>
        <v>9.8756621518612006E-4</v>
      </c>
      <c r="R3" s="61">
        <f>Sheet1!CC9</f>
        <v>2168.4684254881136</v>
      </c>
      <c r="S3" s="73">
        <f>Sheet1!CD9</f>
        <v>194.90449900420512</v>
      </c>
      <c r="T3" s="62">
        <f>Sheet1!CH9</f>
        <v>8.2551714081319991E-2</v>
      </c>
      <c r="U3" s="73">
        <f>Sheet1!CI9</f>
        <v>7.4226817617486151E-3</v>
      </c>
      <c r="V3" s="77">
        <v>1192.1559434388284</v>
      </c>
      <c r="W3" s="78">
        <v>0.8550796988975492</v>
      </c>
      <c r="X3" s="79">
        <f>(T3*V3)/1000</f>
        <v>9.8414516583108458E-2</v>
      </c>
      <c r="Y3" s="80">
        <f>X3*SQRT(((U3/T3)^2)+((W3/V3)^2))</f>
        <v>8.8492757149334147E-3</v>
      </c>
      <c r="Z3" s="61">
        <f>Sheet1!CO9</f>
        <v>1794.8703207800254</v>
      </c>
      <c r="AA3" s="73">
        <f>Sheet1!CP9</f>
        <v>186.55588414108144</v>
      </c>
      <c r="AB3" s="62">
        <f>Sheet1!CT9</f>
        <v>1.4435876918461767E-2</v>
      </c>
      <c r="AC3" s="73">
        <f>Sheet1!CU9</f>
        <v>1.5007837420827792E-3</v>
      </c>
      <c r="AD3" s="77">
        <v>1192.1559434388284</v>
      </c>
      <c r="AE3" s="78">
        <v>0.8550796988975492</v>
      </c>
      <c r="AF3" s="79">
        <f>(AB3*AD3)/1000</f>
        <v>1.7209816467095598E-2</v>
      </c>
      <c r="AG3" s="80">
        <f>AF3*SQRT(((AC3/AB3)^2)+((AE3/AD3)^2))</f>
        <v>1.7892108386783462E-3</v>
      </c>
      <c r="AH3" s="61">
        <f>Sheet1!DA9</f>
        <v>138.3442285162923</v>
      </c>
      <c r="AI3" s="73">
        <f>Sheet1!DB9</f>
        <v>68.963782382252049</v>
      </c>
      <c r="AJ3" s="62">
        <f>Sheet1!DF9</f>
        <v>9.9257584368012608E-4</v>
      </c>
      <c r="AK3" s="73">
        <f>Sheet1!DG9</f>
        <v>4.9479940499990219E-4</v>
      </c>
      <c r="AL3" s="77">
        <v>1192.1559434388284</v>
      </c>
      <c r="AM3" s="78">
        <v>0.8550796988975492</v>
      </c>
      <c r="AN3" s="79">
        <f>(AJ3*AL3)/1000</f>
        <v>1.1833051913570718E-3</v>
      </c>
      <c r="AO3" s="80">
        <f>AN3*SQRT(((AK3/AJ3)^2)+((AM3/AL3)^2))</f>
        <v>5.8987866206844971E-4</v>
      </c>
      <c r="AP3" s="61">
        <f>Sheet1!DM9</f>
        <v>-11.228663845454099</v>
      </c>
      <c r="AQ3" s="73">
        <f>Sheet1!DN9</f>
        <v>-23.403785536984721</v>
      </c>
      <c r="AR3" s="62">
        <f>Sheet1!DR9</f>
        <v>-1.3242442000464778E-4</v>
      </c>
      <c r="AS3" s="73">
        <f>Sheet1!DS9</f>
        <v>-2.7601101458642256E-4</v>
      </c>
      <c r="AT3" s="77">
        <v>1192.1559434388284</v>
      </c>
      <c r="AU3" s="78">
        <v>0.8550796988975492</v>
      </c>
      <c r="AV3" s="79">
        <f>(AR3*AT3)/1000</f>
        <v>-1.5787055936498053E-4</v>
      </c>
      <c r="AW3" s="80">
        <f>AV3*SQRT(((AS3/AR3)^2)+((AU3/AT3)^2))</f>
        <v>-3.2904819097696555E-4</v>
      </c>
      <c r="AX3" s="61">
        <f>Sheet1!DY9</f>
        <v>663.73826392015337</v>
      </c>
      <c r="AY3" s="73">
        <f>Sheet1!DZ9</f>
        <v>158.14576164569397</v>
      </c>
      <c r="AZ3" s="62">
        <f>Sheet1!ED9</f>
        <v>1.1834716923189383E-2</v>
      </c>
      <c r="BA3" s="73">
        <f>Sheet1!EE9</f>
        <v>2.8199241875009194E-3</v>
      </c>
      <c r="BB3" s="77">
        <v>1192.1559434388284</v>
      </c>
      <c r="BC3" s="78">
        <v>0.8550796988975492</v>
      </c>
      <c r="BD3" s="79">
        <f>(AZ3*BB3)/1000</f>
        <v>1.4108828118896306E-2</v>
      </c>
      <c r="BE3" s="80">
        <f>BD3*SQRT(((BA3/AZ3)^2)+((BC3/BB3)^2))</f>
        <v>3.361804611142518E-3</v>
      </c>
      <c r="BF3" s="61">
        <f>Sheet1!EK9</f>
        <v>-9.0321523466549518</v>
      </c>
      <c r="BG3" s="73">
        <f>Sheet1!EL9</f>
        <v>-24.194191169905874</v>
      </c>
      <c r="BH3" s="62">
        <f>Sheet1!EP9</f>
        <v>-8.8981462639203118E-5</v>
      </c>
      <c r="BI3" s="73">
        <f>Sheet1!EQ9</f>
        <v>-2.3835240755377366E-4</v>
      </c>
      <c r="BJ3" s="77">
        <v>1192.1559434388284</v>
      </c>
      <c r="BK3" s="78">
        <v>0.8550796988975492</v>
      </c>
      <c r="BL3" s="79">
        <f>(BH3*BJ3)/1000</f>
        <v>-1.0607977954120607E-4</v>
      </c>
      <c r="BM3" s="80">
        <f>BL3*SQRT(((BI3/BH3)^2)+((BK3/BJ3)^2))</f>
        <v>-2.8415324948479468E-4</v>
      </c>
    </row>
    <row r="4" spans="1:65" x14ac:dyDescent="0.25">
      <c r="A4" s="59" t="s">
        <v>27</v>
      </c>
      <c r="B4" s="75">
        <f>Sheet1!BE10</f>
        <v>9037.4529190119465</v>
      </c>
      <c r="C4" s="76">
        <f>Sheet1!BF10</f>
        <v>523.02165751129314</v>
      </c>
      <c r="D4" s="77">
        <f>Sheet1!BJ10</f>
        <v>0.44333838209526349</v>
      </c>
      <c r="E4" s="78">
        <f>Sheet1!BK10</f>
        <v>2.5680370585194748E-2</v>
      </c>
      <c r="F4" s="82">
        <v>971.98635778860864</v>
      </c>
      <c r="G4" s="83">
        <v>0.68964251906385521</v>
      </c>
      <c r="H4" s="84">
        <f t="shared" ref="H4:H33" si="0">(D4*F4)/1000</f>
        <v>0.43091885928066964</v>
      </c>
      <c r="I4" s="85">
        <f t="shared" ref="I4:I33" si="1">H4*SQRT(((E4/D4)^2)+((G4/F4)^2))</f>
        <v>2.4962842325010847E-2</v>
      </c>
      <c r="J4" s="81">
        <f>Sheet1!BQ10</f>
        <v>64.483906089512715</v>
      </c>
      <c r="K4" s="78">
        <f>Sheet1!BR10</f>
        <v>90.997396200481347</v>
      </c>
      <c r="L4" s="77">
        <f>Sheet1!BV10</f>
        <v>5.8006860091676154E-4</v>
      </c>
      <c r="M4" s="78">
        <f>Sheet1!BW10</f>
        <v>8.1857345367508368E-4</v>
      </c>
      <c r="N4" s="82">
        <v>971.98635778860864</v>
      </c>
      <c r="O4" s="83">
        <v>0.68964251906385521</v>
      </c>
      <c r="P4" s="84">
        <f t="shared" ref="P4:P33" si="2">(L4*N4)/1000</f>
        <v>5.6381876667261699E-4</v>
      </c>
      <c r="Q4" s="85">
        <f t="shared" ref="Q4:Q33" si="3">P4*SQRT(((M4/L4)^2)+((O4/N4)^2))</f>
        <v>7.9564233038788127E-4</v>
      </c>
      <c r="R4" s="61">
        <f>Sheet1!CC10</f>
        <v>2206.2205839500739</v>
      </c>
      <c r="S4" s="73">
        <f>Sheet1!CD10</f>
        <v>269.03635737290676</v>
      </c>
      <c r="T4" s="62">
        <f>Sheet1!CH10</f>
        <v>8.3988906043477765E-2</v>
      </c>
      <c r="U4" s="73">
        <f>Sheet1!CI10</f>
        <v>1.0244108186015292E-2</v>
      </c>
      <c r="V4" s="82">
        <v>971.98635778860864</v>
      </c>
      <c r="W4" s="83">
        <v>0.68964251906385521</v>
      </c>
      <c r="X4" s="84">
        <f t="shared" ref="X4:X33" si="4">(T4*V4)/1000</f>
        <v>8.1636070879849615E-2</v>
      </c>
      <c r="Y4" s="85">
        <f t="shared" ref="Y4:Y33" si="5">X4*SQRT(((U4/T4)^2)+((W4/V4)^2))</f>
        <v>9.9573018750360957E-3</v>
      </c>
      <c r="Z4" s="61">
        <f>Sheet1!CO10</f>
        <v>246.39904762723995</v>
      </c>
      <c r="AA4" s="73">
        <f>Sheet1!CP10</f>
        <v>134.25968506700303</v>
      </c>
      <c r="AB4" s="62">
        <f>Sheet1!CT10</f>
        <v>1.9817511511512533E-3</v>
      </c>
      <c r="AC4" s="73">
        <f>Sheet1!CU10</f>
        <v>1.0798397841648879E-3</v>
      </c>
      <c r="AD4" s="82">
        <v>971.98635778860864</v>
      </c>
      <c r="AE4" s="83">
        <v>0.68964251906385521</v>
      </c>
      <c r="AF4" s="84">
        <f t="shared" ref="AF4:AF33" si="6">(AB4*AD4)/1000</f>
        <v>1.9262350834508893E-3</v>
      </c>
      <c r="AG4" s="85">
        <f t="shared" ref="AG4:AG33" si="7">AF4*SQRT(((AC4/AB4)^2)+((AE4/AD4)^2))</f>
        <v>1.0495904286143185E-3</v>
      </c>
      <c r="AH4" s="61">
        <f>Sheet1!DA10</f>
        <v>57.31296216977001</v>
      </c>
      <c r="AI4" s="73">
        <f>Sheet1!DB10</f>
        <v>45.134378803938873</v>
      </c>
      <c r="AJ4" s="62">
        <f>Sheet1!DF10</f>
        <v>4.1120227702717057E-4</v>
      </c>
      <c r="AK4" s="73">
        <f>Sheet1!DG10</f>
        <v>3.2382643977702511E-4</v>
      </c>
      <c r="AL4" s="82">
        <v>971.98635778860864</v>
      </c>
      <c r="AM4" s="83">
        <v>0.68964251906385521</v>
      </c>
      <c r="AN4" s="84">
        <f t="shared" ref="AN4:AN33" si="8">(AJ4*AL4)/1000</f>
        <v>3.9968300356202195E-4</v>
      </c>
      <c r="AO4" s="85">
        <f t="shared" ref="AO4:AO33" si="9">AN4*SQRT(((AK4/AJ4)^2)+((AM4/AL4)^2))</f>
        <v>3.1475500950323262E-4</v>
      </c>
      <c r="AP4" s="61">
        <f>Sheet1!DM10</f>
        <v>-2.4294730993381939</v>
      </c>
      <c r="AQ4" s="73">
        <f>Sheet1!DN10</f>
        <v>-30.579751859507915</v>
      </c>
      <c r="AR4" s="62">
        <f>Sheet1!DR10</f>
        <v>-2.8651812052152817E-5</v>
      </c>
      <c r="AS4" s="73">
        <f>Sheet1!DS10</f>
        <v>-3.6064005811685472E-4</v>
      </c>
      <c r="AT4" s="82">
        <v>971.98635778860864</v>
      </c>
      <c r="AU4" s="83">
        <v>0.68964251906385521</v>
      </c>
      <c r="AV4" s="84">
        <f t="shared" ref="AV4:AV33" si="10">(AR4*AT4)/1000</f>
        <v>-2.7849170440615777E-5</v>
      </c>
      <c r="AW4" s="85">
        <f t="shared" ref="AW4:AW33" si="11">AV4*SQRT(((AS4/AR4)^2)+((AU4/AT4)^2))</f>
        <v>-3.505372171185877E-4</v>
      </c>
      <c r="AX4" s="61">
        <f>Sheet1!DY10</f>
        <v>368.63182049198917</v>
      </c>
      <c r="AY4" s="73">
        <f>Sheet1!DZ10</f>
        <v>139.00837171477852</v>
      </c>
      <c r="AZ4" s="62">
        <f>Sheet1!ED10</f>
        <v>6.5728518025103266E-3</v>
      </c>
      <c r="BA4" s="73">
        <f>Sheet1!EE10</f>
        <v>2.4786174548141458E-3</v>
      </c>
      <c r="BB4" s="82">
        <v>971.98635778860864</v>
      </c>
      <c r="BC4" s="83">
        <v>0.68964251906385521</v>
      </c>
      <c r="BD4" s="84">
        <f t="shared" ref="BD4:BD33" si="12">(AZ4*BB4)/1000</f>
        <v>6.3887222838063034E-3</v>
      </c>
      <c r="BE4" s="85">
        <f t="shared" ref="BE4:BE33" si="13">BD4*SQRT(((BA4/AZ4)^2)+((BC4/BB4)^2))</f>
        <v>2.4091866166339989E-3</v>
      </c>
      <c r="BF4" s="61">
        <f>Sheet1!EK10</f>
        <v>-3.217526502508226</v>
      </c>
      <c r="BG4" s="73">
        <f>Sheet1!EL10</f>
        <v>-23.749749721087159</v>
      </c>
      <c r="BH4" s="62">
        <f>Sheet1!EP10</f>
        <v>-3.1697894730441807E-5</v>
      </c>
      <c r="BI4" s="73">
        <f>Sheet1!EQ10</f>
        <v>-2.3397386159953166E-4</v>
      </c>
      <c r="BJ4" s="82">
        <v>971.98635778860864</v>
      </c>
      <c r="BK4" s="83">
        <v>0.68964251906385521</v>
      </c>
      <c r="BL4" s="84">
        <f t="shared" ref="BL4:BL33" si="14">(BH4*BJ4)/1000</f>
        <v>-3.0809921248608861E-5</v>
      </c>
      <c r="BM4" s="85">
        <f t="shared" ref="BM4:BM33" si="15">BL4*SQRT(((BI4/BH4)^2)+((BK4/BJ4)^2))</f>
        <v>-2.2741940260449862E-4</v>
      </c>
    </row>
    <row r="5" spans="1:65" x14ac:dyDescent="0.25">
      <c r="A5" s="59" t="s">
        <v>26</v>
      </c>
      <c r="B5" s="75">
        <f>Sheet1!BE11</f>
        <v>61870.350037148397</v>
      </c>
      <c r="C5" s="76">
        <f>Sheet1!BF11</f>
        <v>1662.0253135299736</v>
      </c>
      <c r="D5" s="77">
        <f>Sheet1!BJ11</f>
        <v>3.035091981218955</v>
      </c>
      <c r="E5" s="78">
        <f>Sheet1!BK11</f>
        <v>8.1873219314722218E-2</v>
      </c>
      <c r="F5" s="82">
        <v>992.70849163081277</v>
      </c>
      <c r="G5" s="83">
        <v>0.70661737465334828</v>
      </c>
      <c r="H5" s="84">
        <f t="shared" si="0"/>
        <v>3.012961582636644</v>
      </c>
      <c r="I5" s="85">
        <f t="shared" si="1"/>
        <v>8.1304530716144727E-2</v>
      </c>
      <c r="J5" s="81">
        <f>Sheet1!BQ11</f>
        <v>24972.569906606834</v>
      </c>
      <c r="K5" s="78">
        <f>Sheet1!BR11</f>
        <v>505.17676816003456</v>
      </c>
      <c r="L5" s="77">
        <f>Sheet1!BV11</f>
        <v>0.2246421559344299</v>
      </c>
      <c r="M5" s="78">
        <f>Sheet1!BW11</f>
        <v>4.5783266676981587E-3</v>
      </c>
      <c r="N5" s="82">
        <v>992.70849163081277</v>
      </c>
      <c r="O5" s="83">
        <v>0.70661737465334828</v>
      </c>
      <c r="P5" s="84">
        <f t="shared" si="2"/>
        <v>0.22300417577436177</v>
      </c>
      <c r="Q5" s="85">
        <f t="shared" si="3"/>
        <v>4.5477149118735285E-3</v>
      </c>
      <c r="R5" s="61">
        <f>Sheet1!CC11</f>
        <v>8442.5790472010631</v>
      </c>
      <c r="S5" s="73">
        <f>Sheet1!CD11</f>
        <v>471.64024018699814</v>
      </c>
      <c r="T5" s="62">
        <f>Sheet1!CH11</f>
        <v>0.32140166922495289</v>
      </c>
      <c r="U5" s="73">
        <f>Sheet1!CI11</f>
        <v>1.7972696997540085E-2</v>
      </c>
      <c r="V5" s="82">
        <v>992.70849163081277</v>
      </c>
      <c r="W5" s="83">
        <v>0.70661737465334828</v>
      </c>
      <c r="X5" s="84">
        <f t="shared" si="4"/>
        <v>0.31905816626392841</v>
      </c>
      <c r="Y5" s="85">
        <f t="shared" si="5"/>
        <v>1.7843094307839296E-2</v>
      </c>
      <c r="Z5" s="61">
        <f>Sheet1!CO11</f>
        <v>-25.927315606971359</v>
      </c>
      <c r="AA5" s="73">
        <f>Sheet1!CP11</f>
        <v>-159.26981263430878</v>
      </c>
      <c r="AB5" s="62">
        <f>Sheet1!CT11</f>
        <v>-2.0852957040689882E-4</v>
      </c>
      <c r="AC5" s="73">
        <f>Sheet1!CU11</f>
        <v>-1.2809836652735228E-3</v>
      </c>
      <c r="AD5" s="82">
        <v>992.70849163081277</v>
      </c>
      <c r="AE5" s="83">
        <v>0.70661737465334828</v>
      </c>
      <c r="AF5" s="84">
        <f t="shared" si="6"/>
        <v>-2.0700907529905391E-4</v>
      </c>
      <c r="AG5" s="85">
        <f t="shared" si="7"/>
        <v>-1.2716433706944541E-3</v>
      </c>
      <c r="AH5" s="61">
        <f>Sheet1!DA11</f>
        <v>19284.488630218551</v>
      </c>
      <c r="AI5" s="73">
        <f>Sheet1!DB11</f>
        <v>532.04759081237773</v>
      </c>
      <c r="AJ5" s="62">
        <f>Sheet1!DF11</f>
        <v>0.13836007311157744</v>
      </c>
      <c r="AK5" s="73">
        <f>Sheet1!DG11</f>
        <v>3.8328513455156712E-3</v>
      </c>
      <c r="AL5" s="82">
        <v>992.70849163081277</v>
      </c>
      <c r="AM5" s="83">
        <v>0.70661737465334828</v>
      </c>
      <c r="AN5" s="84">
        <f t="shared" si="8"/>
        <v>0.13735121948052301</v>
      </c>
      <c r="AO5" s="85">
        <f t="shared" si="9"/>
        <v>3.8061599482217116E-3</v>
      </c>
      <c r="AP5" s="61">
        <f>Sheet1!DM11</f>
        <v>21206.773771951917</v>
      </c>
      <c r="AQ5" s="73">
        <f>Sheet1!DN11</f>
        <v>1054.9420991054553</v>
      </c>
      <c r="AR5" s="62">
        <f>Sheet1!DR11</f>
        <v>0.25010052447668929</v>
      </c>
      <c r="AS5" s="73">
        <f>Sheet1!DS11</f>
        <v>1.2456698873557902E-2</v>
      </c>
      <c r="AT5" s="82">
        <v>992.70849163081277</v>
      </c>
      <c r="AU5" s="83">
        <v>0.70661737465334828</v>
      </c>
      <c r="AV5" s="84">
        <f t="shared" si="10"/>
        <v>0.24827691440932942</v>
      </c>
      <c r="AW5" s="85">
        <f t="shared" si="11"/>
        <v>1.2367133509875882E-2</v>
      </c>
      <c r="AX5" s="61">
        <f>Sheet1!DY11</f>
        <v>229.3802829174729</v>
      </c>
      <c r="AY5" s="73">
        <f>Sheet1!DZ11</f>
        <v>125.9304675014278</v>
      </c>
      <c r="AZ5" s="62">
        <f>Sheet1!ED11</f>
        <v>4.0899415683166842E-3</v>
      </c>
      <c r="BA5" s="73">
        <f>Sheet1!EE11</f>
        <v>2.2454086260477401E-3</v>
      </c>
      <c r="BB5" s="82">
        <v>992.70849163081277</v>
      </c>
      <c r="BC5" s="83">
        <v>0.70661737465334828</v>
      </c>
      <c r="BD5" s="84">
        <f t="shared" si="12"/>
        <v>4.0601197251418164E-3</v>
      </c>
      <c r="BE5" s="85">
        <f t="shared" si="13"/>
        <v>2.2290380837665679E-3</v>
      </c>
      <c r="BF5" s="61">
        <f>Sheet1!EK11</f>
        <v>758.30946776496501</v>
      </c>
      <c r="BG5" s="73">
        <f>Sheet1!EL11</f>
        <v>53.216318765957716</v>
      </c>
      <c r="BH5" s="62">
        <f>Sheet1!EP11</f>
        <v>7.4705876279723858E-3</v>
      </c>
      <c r="BI5" s="73">
        <f>Sheet1!EQ11</f>
        <v>5.2453004265871493E-4</v>
      </c>
      <c r="BJ5" s="82">
        <v>992.70849163081277</v>
      </c>
      <c r="BK5" s="83">
        <v>0.70661737465334828</v>
      </c>
      <c r="BL5" s="84">
        <f t="shared" si="14"/>
        <v>7.416115775760279E-3</v>
      </c>
      <c r="BM5" s="85">
        <f t="shared" si="15"/>
        <v>5.2073218492332696E-4</v>
      </c>
    </row>
    <row r="6" spans="1:65" x14ac:dyDescent="0.25">
      <c r="A6" s="59" t="s">
        <v>169</v>
      </c>
      <c r="B6" s="75">
        <f>Sheet1!BE12</f>
        <v>838745.73466090322</v>
      </c>
      <c r="C6" s="76">
        <f>Sheet1!BF12</f>
        <v>13012.304586569338</v>
      </c>
      <c r="D6" s="77">
        <f>Sheet1!BJ12</f>
        <v>41.145240846745317</v>
      </c>
      <c r="E6" s="78">
        <f>Sheet1!BK12</f>
        <v>0.64630912725966816</v>
      </c>
      <c r="F6" s="82">
        <v>1041.0238281091777</v>
      </c>
      <c r="G6" s="83">
        <v>0.73956180574601771</v>
      </c>
      <c r="H6" s="84">
        <f t="shared" si="0"/>
        <v>42.833176134752911</v>
      </c>
      <c r="I6" s="85">
        <f t="shared" si="1"/>
        <v>0.67351095924713666</v>
      </c>
      <c r="J6" s="81">
        <f>Sheet1!BQ12</f>
        <v>425189.45800043311</v>
      </c>
      <c r="K6" s="78">
        <f>Sheet1!BR12</f>
        <v>3720.0958329171963</v>
      </c>
      <c r="L6" s="77">
        <f>Sheet1!BV12</f>
        <v>3.8248156630663432</v>
      </c>
      <c r="M6" s="78">
        <f>Sheet1!BW12</f>
        <v>3.4781127610569944E-2</v>
      </c>
      <c r="N6" s="82">
        <v>1041.0238281091777</v>
      </c>
      <c r="O6" s="83">
        <v>0.73956180574601771</v>
      </c>
      <c r="P6" s="84">
        <f t="shared" si="2"/>
        <v>3.981724243377267</v>
      </c>
      <c r="Q6" s="85">
        <f t="shared" si="3"/>
        <v>3.6318307754942554E-2</v>
      </c>
      <c r="R6" s="61">
        <f>Sheet1!CC12</f>
        <v>104378.578298166</v>
      </c>
      <c r="S6" s="73">
        <f>Sheet1!CD12</f>
        <v>1122.678459288102</v>
      </c>
      <c r="T6" s="62">
        <f>Sheet1!CH12</f>
        <v>3.9736020366288258</v>
      </c>
      <c r="U6" s="73">
        <f>Sheet1!CI12</f>
        <v>4.3865666222262907E-2</v>
      </c>
      <c r="V6" s="82">
        <v>1041.0238281091777</v>
      </c>
      <c r="W6" s="83">
        <v>0.73956180574601771</v>
      </c>
      <c r="X6" s="84">
        <f t="shared" si="4"/>
        <v>4.1366144035537653</v>
      </c>
      <c r="Y6" s="85">
        <f t="shared" si="5"/>
        <v>4.5759664947966856E-2</v>
      </c>
      <c r="Z6" s="61">
        <f>Sheet1!CO12</f>
        <v>311.76817070390547</v>
      </c>
      <c r="AA6" s="73">
        <f>Sheet1!CP12</f>
        <v>158.25488635653875</v>
      </c>
      <c r="AB6" s="62">
        <f>Sheet1!CT12</f>
        <v>2.5075053541581986E-3</v>
      </c>
      <c r="AC6" s="73">
        <f>Sheet1!CU12</f>
        <v>1.2728328560088072E-3</v>
      </c>
      <c r="AD6" s="82">
        <v>1041.0238281091777</v>
      </c>
      <c r="AE6" s="83">
        <v>0.73956180574601771</v>
      </c>
      <c r="AF6" s="84">
        <f t="shared" si="6"/>
        <v>2.6103728227900272E-3</v>
      </c>
      <c r="AG6" s="85">
        <f t="shared" si="7"/>
        <v>1.3250506299938502E-3</v>
      </c>
      <c r="AH6" s="61">
        <f>Sheet1!DA12</f>
        <v>481792.31477093056</v>
      </c>
      <c r="AI6" s="73">
        <f>Sheet1!DB12</f>
        <v>3752.0216606034196</v>
      </c>
      <c r="AJ6" s="62">
        <f>Sheet1!DF12</f>
        <v>3.4567066399596107</v>
      </c>
      <c r="AK6" s="73">
        <f>Sheet1!DG12</f>
        <v>2.8267520215247817E-2</v>
      </c>
      <c r="AL6" s="82">
        <v>1041.0238281091777</v>
      </c>
      <c r="AM6" s="83">
        <v>0.73956180574601771</v>
      </c>
      <c r="AN6" s="84">
        <f t="shared" si="8"/>
        <v>3.5985139789811669</v>
      </c>
      <c r="AO6" s="85">
        <f t="shared" si="9"/>
        <v>2.9537997511913206E-2</v>
      </c>
      <c r="AP6" s="61">
        <f>Sheet1!DM12</f>
        <v>321092.18517097412</v>
      </c>
      <c r="AQ6" s="73">
        <f>Sheet1!DN12</f>
        <v>3262.795895943389</v>
      </c>
      <c r="AR6" s="62">
        <f>Sheet1!DR12</f>
        <v>3.786777035497908</v>
      </c>
      <c r="AS6" s="73">
        <f>Sheet1!DS12</f>
        <v>3.9599276486122367E-2</v>
      </c>
      <c r="AT6" s="82">
        <v>1041.0238281091777</v>
      </c>
      <c r="AU6" s="83">
        <v>0.73956180574601771</v>
      </c>
      <c r="AV6" s="84">
        <f t="shared" si="10"/>
        <v>3.9421251256899557</v>
      </c>
      <c r="AW6" s="85">
        <f t="shared" si="11"/>
        <v>4.1318809358339953E-2</v>
      </c>
      <c r="AX6" s="61">
        <f>Sheet1!DY12</f>
        <v>414.38447681687262</v>
      </c>
      <c r="AY6" s="73">
        <f>Sheet1!DZ12</f>
        <v>183.81551899049268</v>
      </c>
      <c r="AZ6" s="62">
        <f>Sheet1!ED12</f>
        <v>7.388639840540486E-3</v>
      </c>
      <c r="BA6" s="73">
        <f>Sheet1!EE12</f>
        <v>3.2775447837322296E-3</v>
      </c>
      <c r="BB6" s="82">
        <v>1041.0238281091777</v>
      </c>
      <c r="BC6" s="83">
        <v>0.73956180574601771</v>
      </c>
      <c r="BD6" s="84">
        <f t="shared" si="12"/>
        <v>7.6917501313194404E-3</v>
      </c>
      <c r="BE6" s="85">
        <f t="shared" si="13"/>
        <v>3.412006593167754E-3</v>
      </c>
      <c r="BF6" s="61">
        <f>Sheet1!EK12</f>
        <v>45868.228585605524</v>
      </c>
      <c r="BG6" s="73">
        <f>Sheet1!EL12</f>
        <v>1081.3808070123434</v>
      </c>
      <c r="BH6" s="62">
        <f>Sheet1!EP12</f>
        <v>0.4518770179654949</v>
      </c>
      <c r="BI6" s="73">
        <f>Sheet1!EQ12</f>
        <v>1.070050824356507E-2</v>
      </c>
      <c r="BJ6" s="82">
        <v>1041.0238281091777</v>
      </c>
      <c r="BK6" s="83">
        <v>0.73956180574601771</v>
      </c>
      <c r="BL6" s="84">
        <f t="shared" si="14"/>
        <v>0.47041474307699915</v>
      </c>
      <c r="BM6" s="85">
        <f t="shared" si="15"/>
        <v>1.1144495888656071E-2</v>
      </c>
    </row>
    <row r="7" spans="1:65" x14ac:dyDescent="0.25">
      <c r="A7" s="59" t="s">
        <v>135</v>
      </c>
      <c r="B7" s="75">
        <f>Sheet1!BE13</f>
        <v>1876611.3999450139</v>
      </c>
      <c r="C7" s="76">
        <f>Sheet1!BF13</f>
        <v>35344.136087895786</v>
      </c>
      <c r="D7" s="77">
        <f>Sheet1!BJ13</f>
        <v>92.058444932303843</v>
      </c>
      <c r="E7" s="78">
        <f>Sheet1!BK13</f>
        <v>1.7485701434255789</v>
      </c>
      <c r="F7" s="82">
        <v>904.60435789306518</v>
      </c>
      <c r="G7" s="83">
        <v>0.63921041234403053</v>
      </c>
      <c r="H7" s="84">
        <f t="shared" si="0"/>
        <v>83.276470466620808</v>
      </c>
      <c r="I7" s="85">
        <f t="shared" si="1"/>
        <v>1.5828583625621206</v>
      </c>
      <c r="J7" s="81">
        <f>Sheet1!BQ13</f>
        <v>950285.8945651924</v>
      </c>
      <c r="K7" s="78">
        <f>Sheet1!BR13</f>
        <v>7877.1513988931993</v>
      </c>
      <c r="L7" s="77">
        <f>Sheet1!BV13</f>
        <v>8.5483501661046759</v>
      </c>
      <c r="M7" s="78">
        <f>Sheet1!BW13</f>
        <v>7.3959006019764684E-2</v>
      </c>
      <c r="N7" s="82">
        <v>904.60435789306518</v>
      </c>
      <c r="O7" s="83">
        <v>0.63921041234403053</v>
      </c>
      <c r="P7" s="84">
        <f t="shared" si="2"/>
        <v>7.7328748130541971</v>
      </c>
      <c r="Q7" s="85">
        <f t="shared" si="3"/>
        <v>6.7126405776376477E-2</v>
      </c>
      <c r="R7" s="61">
        <f>Sheet1!CC13</f>
        <v>228129.25964954292</v>
      </c>
      <c r="S7" s="73">
        <f>Sheet1!CD13</f>
        <v>3496.584730137623</v>
      </c>
      <c r="T7" s="62">
        <f>Sheet1!CH13</f>
        <v>8.6846832514672947</v>
      </c>
      <c r="U7" s="73">
        <f>Sheet1!CI13</f>
        <v>0.13485075523648005</v>
      </c>
      <c r="V7" s="82">
        <v>904.60435789306518</v>
      </c>
      <c r="W7" s="83">
        <v>0.63921041234403053</v>
      </c>
      <c r="X7" s="84">
        <f t="shared" si="4"/>
        <v>7.85620231619823</v>
      </c>
      <c r="Y7" s="85">
        <f t="shared" si="5"/>
        <v>0.12211283013410248</v>
      </c>
      <c r="Z7" s="61">
        <f>Sheet1!CO13</f>
        <v>251.8022608153635</v>
      </c>
      <c r="AA7" s="73">
        <f>Sheet1!CP13</f>
        <v>170.36693834019385</v>
      </c>
      <c r="AB7" s="62">
        <f>Sheet1!CT13</f>
        <v>2.0252083968613855E-3</v>
      </c>
      <c r="AC7" s="73">
        <f>Sheet1!CU13</f>
        <v>1.3702435030487515E-3</v>
      </c>
      <c r="AD7" s="82">
        <v>904.60435789306518</v>
      </c>
      <c r="AE7" s="83">
        <v>0.63921041234403053</v>
      </c>
      <c r="AF7" s="84">
        <f t="shared" si="6"/>
        <v>1.8320123414424375E-3</v>
      </c>
      <c r="AG7" s="85">
        <f t="shared" si="7"/>
        <v>1.2395289202230388E-3</v>
      </c>
      <c r="AH7" s="61">
        <f>Sheet1!DA13</f>
        <v>1138576.5127704144</v>
      </c>
      <c r="AI7" s="73">
        <f>Sheet1!DB13</f>
        <v>8198.9544746014653</v>
      </c>
      <c r="AJ7" s="62">
        <f>Sheet1!DF13</f>
        <v>8.1689243915540679</v>
      </c>
      <c r="AK7" s="73">
        <f>Sheet1!DG13</f>
        <v>6.22560643307895E-2</v>
      </c>
      <c r="AL7" s="82">
        <v>904.60435789306518</v>
      </c>
      <c r="AM7" s="83">
        <v>0.63921041234403053</v>
      </c>
      <c r="AN7" s="84">
        <f t="shared" si="8"/>
        <v>7.3896446038987662</v>
      </c>
      <c r="AO7" s="85">
        <f t="shared" si="9"/>
        <v>5.6558662476317259E-2</v>
      </c>
      <c r="AP7" s="61">
        <f>Sheet1!DM13</f>
        <v>700398.56593275873</v>
      </c>
      <c r="AQ7" s="73">
        <f>Sheet1!DN13</f>
        <v>6621.918632878298</v>
      </c>
      <c r="AR7" s="62">
        <f>Sheet1!DR13</f>
        <v>8.260098898880317</v>
      </c>
      <c r="AS7" s="73">
        <f>Sheet1!DS13</f>
        <v>8.0714511273991402E-2</v>
      </c>
      <c r="AT7" s="82">
        <v>904.60435789306518</v>
      </c>
      <c r="AU7" s="83">
        <v>0.63921041234403053</v>
      </c>
      <c r="AV7" s="84">
        <f t="shared" si="10"/>
        <v>7.4721214605548436</v>
      </c>
      <c r="AW7" s="85">
        <f t="shared" si="11"/>
        <v>7.3205354977246659E-2</v>
      </c>
      <c r="AX7" s="61">
        <f>Sheet1!DY13</f>
        <v>167.91494904024347</v>
      </c>
      <c r="AY7" s="73">
        <f>Sheet1!DZ13</f>
        <v>120.51215674080341</v>
      </c>
      <c r="AZ7" s="62">
        <f>Sheet1!ED13</f>
        <v>2.993990247490255E-3</v>
      </c>
      <c r="BA7" s="73">
        <f>Sheet1!EE13</f>
        <v>2.1487899123999467E-3</v>
      </c>
      <c r="BB7" s="82">
        <v>904.60435789306518</v>
      </c>
      <c r="BC7" s="83">
        <v>0.63921041234403053</v>
      </c>
      <c r="BD7" s="84">
        <f t="shared" si="12"/>
        <v>2.7083766253690215E-3</v>
      </c>
      <c r="BE7" s="85">
        <f t="shared" si="13"/>
        <v>1.9438056610725386E-3</v>
      </c>
      <c r="BF7" s="61">
        <f>Sheet1!EK13</f>
        <v>269084.85584271973</v>
      </c>
      <c r="BG7" s="73">
        <f>Sheet1!EL13</f>
        <v>3477.0550432712262</v>
      </c>
      <c r="BH7" s="62">
        <f>Sheet1!EP13</f>
        <v>2.6509256186109167</v>
      </c>
      <c r="BI7" s="73">
        <f>Sheet1!EQ13</f>
        <v>3.4756670123563767E-2</v>
      </c>
      <c r="BJ7" s="82">
        <v>904.60435789306518</v>
      </c>
      <c r="BK7" s="83">
        <v>0.63921041234403053</v>
      </c>
      <c r="BL7" s="84">
        <f t="shared" si="14"/>
        <v>2.398038867045805</v>
      </c>
      <c r="BM7" s="85">
        <f t="shared" si="15"/>
        <v>3.1486664255390838E-2</v>
      </c>
    </row>
    <row r="8" spans="1:65" x14ac:dyDescent="0.25">
      <c r="A8" s="59" t="s">
        <v>166</v>
      </c>
      <c r="B8" s="75">
        <f>Sheet1!BE14</f>
        <v>2642406.8668918419</v>
      </c>
      <c r="C8" s="76">
        <f>Sheet1!BF14</f>
        <v>51112.290506176847</v>
      </c>
      <c r="D8" s="77">
        <f>Sheet1!BJ14</f>
        <v>129.62506092184654</v>
      </c>
      <c r="E8" s="78">
        <f>Sheet1!BK14</f>
        <v>2.5275607058312373</v>
      </c>
      <c r="F8" s="82">
        <v>718.46618835088282</v>
      </c>
      <c r="G8" s="83">
        <v>0.50419938245258378</v>
      </c>
      <c r="H8" s="84">
        <f t="shared" si="0"/>
        <v>93.131223435270059</v>
      </c>
      <c r="I8" s="85">
        <f t="shared" si="1"/>
        <v>1.8171426266001569</v>
      </c>
      <c r="J8" s="81">
        <f>Sheet1!BQ14</f>
        <v>1374382.6592683026</v>
      </c>
      <c r="K8" s="78">
        <f>Sheet1!BR14</f>
        <v>17974.717405797961</v>
      </c>
      <c r="L8" s="77">
        <f>Sheet1!BV14</f>
        <v>12.363336445210789</v>
      </c>
      <c r="M8" s="78">
        <f>Sheet1!BW14</f>
        <v>0.16457047506978315</v>
      </c>
      <c r="N8" s="82">
        <v>718.46618835088282</v>
      </c>
      <c r="O8" s="83">
        <v>0.50419938245258378</v>
      </c>
      <c r="P8" s="84">
        <f t="shared" si="2"/>
        <v>8.8826392110901491</v>
      </c>
      <c r="Q8" s="85">
        <f t="shared" si="3"/>
        <v>0.118402526901822</v>
      </c>
      <c r="R8" s="61">
        <f>Sheet1!CC14</f>
        <v>320863.84588655509</v>
      </c>
      <c r="S8" s="73">
        <f>Sheet1!CD14</f>
        <v>3827.4929214745116</v>
      </c>
      <c r="T8" s="62">
        <f>Sheet1!CH14</f>
        <v>12.215008599305433</v>
      </c>
      <c r="U8" s="73">
        <f>Sheet1!CI14</f>
        <v>0.1488386489699689</v>
      </c>
      <c r="V8" s="82">
        <v>718.46618835088282</v>
      </c>
      <c r="W8" s="83">
        <v>0.50419938245258378</v>
      </c>
      <c r="X8" s="84">
        <f t="shared" si="4"/>
        <v>8.7760706690162298</v>
      </c>
      <c r="Y8" s="85">
        <f t="shared" si="5"/>
        <v>0.10711274362372988</v>
      </c>
      <c r="Z8" s="61">
        <f>Sheet1!CO14</f>
        <v>140.83838912087</v>
      </c>
      <c r="AA8" s="73">
        <f>Sheet1!CP14</f>
        <v>120.33550154898016</v>
      </c>
      <c r="AB8" s="62">
        <f>Sheet1!CT14</f>
        <v>1.1327423642838645E-3</v>
      </c>
      <c r="AC8" s="73">
        <f>Sheet1!CU14</f>
        <v>9.6784393536578875E-4</v>
      </c>
      <c r="AD8" s="82">
        <v>718.46618835088282</v>
      </c>
      <c r="AE8" s="83">
        <v>0.50419938245258378</v>
      </c>
      <c r="AF8" s="84">
        <f t="shared" si="6"/>
        <v>8.1383708885059537E-4</v>
      </c>
      <c r="AG8" s="85">
        <f t="shared" si="7"/>
        <v>6.9536337770523076E-4</v>
      </c>
      <c r="AH8" s="61">
        <f>Sheet1!DA14</f>
        <v>1633961.1969074388</v>
      </c>
      <c r="AI8" s="73">
        <f>Sheet1!DB14</f>
        <v>14075.129965944943</v>
      </c>
      <c r="AJ8" s="62">
        <f>Sheet1!DF14</f>
        <v>11.723151959100287</v>
      </c>
      <c r="AK8" s="73">
        <f>Sheet1!DG14</f>
        <v>0.10513562193130267</v>
      </c>
      <c r="AL8" s="82">
        <v>718.46618835088282</v>
      </c>
      <c r="AM8" s="83">
        <v>0.50419938245258378</v>
      </c>
      <c r="AN8" s="84">
        <f t="shared" si="8"/>
        <v>8.4226883035129667</v>
      </c>
      <c r="AO8" s="85">
        <f t="shared" si="9"/>
        <v>7.5767300159053905E-2</v>
      </c>
      <c r="AP8" s="61">
        <f>Sheet1!DM14</f>
        <v>991404.93446824863</v>
      </c>
      <c r="AQ8" s="73">
        <f>Sheet1!DN14</f>
        <v>9277.9866449054389</v>
      </c>
      <c r="AR8" s="62">
        <f>Sheet1!DR14</f>
        <v>11.692061071883865</v>
      </c>
      <c r="AS8" s="73">
        <f>Sheet1!DS14</f>
        <v>0.11316379215919671</v>
      </c>
      <c r="AT8" s="82">
        <v>718.46618835088282</v>
      </c>
      <c r="AU8" s="83">
        <v>0.50419938245258378</v>
      </c>
      <c r="AV8" s="84">
        <f t="shared" si="10"/>
        <v>8.4003505522821378</v>
      </c>
      <c r="AW8" s="85">
        <f t="shared" si="11"/>
        <v>8.1517797162129077E-2</v>
      </c>
      <c r="AX8" s="61">
        <f>Sheet1!DY14</f>
        <v>380.38723581065943</v>
      </c>
      <c r="AY8" s="73">
        <f>Sheet1!DZ14</f>
        <v>198.30366272433264</v>
      </c>
      <c r="AZ8" s="62">
        <f>Sheet1!ED14</f>
        <v>6.7824555276132133E-3</v>
      </c>
      <c r="BA8" s="73">
        <f>Sheet1!EE14</f>
        <v>3.5358651539270989E-3</v>
      </c>
      <c r="BB8" s="82">
        <v>718.46618835088282</v>
      </c>
      <c r="BC8" s="83">
        <v>0.50419938245258378</v>
      </c>
      <c r="BD8" s="84">
        <f t="shared" si="12"/>
        <v>4.8729649705836417E-3</v>
      </c>
      <c r="BE8" s="85">
        <f t="shared" si="13"/>
        <v>2.5404018613519354E-3</v>
      </c>
      <c r="BF8" s="61">
        <f>Sheet1!EK14</f>
        <v>734511.56708732795</v>
      </c>
      <c r="BG8" s="73">
        <f>Sheet1!EL14</f>
        <v>7578.4258473276022</v>
      </c>
      <c r="BH8" s="62">
        <f>Sheet1!EP14</f>
        <v>7.2361394113385211</v>
      </c>
      <c r="BI8" s="73">
        <f>Sheet1!EQ14</f>
        <v>7.6369024689161347E-2</v>
      </c>
      <c r="BJ8" s="82">
        <v>718.46618835088282</v>
      </c>
      <c r="BK8" s="83">
        <v>0.50419938245258378</v>
      </c>
      <c r="BL8" s="84">
        <f t="shared" si="14"/>
        <v>5.1989215012399885</v>
      </c>
      <c r="BM8" s="85">
        <f t="shared" si="15"/>
        <v>5.4989729431845935E-2</v>
      </c>
    </row>
    <row r="9" spans="1:65" x14ac:dyDescent="0.25">
      <c r="A9" s="59" t="s">
        <v>18</v>
      </c>
      <c r="B9" s="75">
        <f>Sheet1!BE15</f>
        <v>2081883.5129714087</v>
      </c>
      <c r="C9" s="76">
        <f>Sheet1!BF15</f>
        <v>46400.722331090074</v>
      </c>
      <c r="D9" s="77">
        <f>Sheet1!BJ15</f>
        <v>102.12820765128323</v>
      </c>
      <c r="E9" s="78">
        <f>Sheet1!BK15</f>
        <v>2.2900534869147351</v>
      </c>
      <c r="F9" s="82">
        <v>946.20068438798455</v>
      </c>
      <c r="G9" s="83">
        <v>0.66837176934993547</v>
      </c>
      <c r="H9" s="84">
        <f t="shared" si="0"/>
        <v>96.633779974962394</v>
      </c>
      <c r="I9" s="85">
        <f t="shared" si="1"/>
        <v>2.1679250592031893</v>
      </c>
      <c r="J9" s="81">
        <f>Sheet1!BQ15</f>
        <v>1029561.8140856168</v>
      </c>
      <c r="K9" s="78">
        <f>Sheet1!BR15</f>
        <v>14148.085981758446</v>
      </c>
      <c r="L9" s="77">
        <f>Sheet1!BV15</f>
        <v>9.2614811550799416</v>
      </c>
      <c r="M9" s="78">
        <f>Sheet1!BW15</f>
        <v>0.12932336623208088</v>
      </c>
      <c r="N9" s="82">
        <v>946.20068438798455</v>
      </c>
      <c r="O9" s="83">
        <v>0.66837176934993547</v>
      </c>
      <c r="P9" s="84">
        <f t="shared" si="2"/>
        <v>8.7632198073830629</v>
      </c>
      <c r="Q9" s="85">
        <f t="shared" si="3"/>
        <v>0.12252232697908007</v>
      </c>
      <c r="R9" s="61">
        <f>Sheet1!CC15</f>
        <v>245134.64487509473</v>
      </c>
      <c r="S9" s="73">
        <f>Sheet1!CD15</f>
        <v>3581.6288639425261</v>
      </c>
      <c r="T9" s="62">
        <f>Sheet1!CH15</f>
        <v>9.3320635326288546</v>
      </c>
      <c r="U9" s="73">
        <f>Sheet1!CI15</f>
        <v>0.13830826446915589</v>
      </c>
      <c r="V9" s="82">
        <v>946.20068438798455</v>
      </c>
      <c r="W9" s="83">
        <v>0.66837176934993547</v>
      </c>
      <c r="X9" s="84">
        <f t="shared" si="4"/>
        <v>8.8300049013255766</v>
      </c>
      <c r="Y9" s="85">
        <f t="shared" si="5"/>
        <v>0.13101592829532285</v>
      </c>
      <c r="Z9" s="61">
        <f>Sheet1!CO15</f>
        <v>1051.0122454639204</v>
      </c>
      <c r="AA9" s="73">
        <f>Sheet1!CP15</f>
        <v>154.42656485582447</v>
      </c>
      <c r="AB9" s="62">
        <f>Sheet1!CT15</f>
        <v>8.4531362737780523E-3</v>
      </c>
      <c r="AC9" s="73">
        <f>Sheet1!CU15</f>
        <v>1.2421718593470317E-3</v>
      </c>
      <c r="AD9" s="82">
        <v>946.20068438798455</v>
      </c>
      <c r="AE9" s="83">
        <v>0.66837176934993547</v>
      </c>
      <c r="AF9" s="84">
        <f t="shared" si="6"/>
        <v>7.9983633274736902E-3</v>
      </c>
      <c r="AG9" s="85">
        <f t="shared" si="7"/>
        <v>1.1753574426511312E-3</v>
      </c>
      <c r="AH9" s="61">
        <f>Sheet1!DA15</f>
        <v>1209224.6104651429</v>
      </c>
      <c r="AI9" s="73">
        <f>Sheet1!DB15</f>
        <v>17357.590821644757</v>
      </c>
      <c r="AJ9" s="62">
        <f>Sheet1!DF15</f>
        <v>8.6758020251626355</v>
      </c>
      <c r="AK9" s="73">
        <f>Sheet1!DG15</f>
        <v>0.12640261374309747</v>
      </c>
      <c r="AL9" s="82">
        <v>946.20068438798455</v>
      </c>
      <c r="AM9" s="83">
        <v>0.66837176934993547</v>
      </c>
      <c r="AN9" s="84">
        <f t="shared" si="8"/>
        <v>8.2090498138235493</v>
      </c>
      <c r="AO9" s="85">
        <f t="shared" si="9"/>
        <v>0.11974272502394251</v>
      </c>
      <c r="AP9" s="61">
        <f>Sheet1!DM15</f>
        <v>755194.00311045011</v>
      </c>
      <c r="AQ9" s="73">
        <f>Sheet1!DN15</f>
        <v>11176.39969056464</v>
      </c>
      <c r="AR9" s="62">
        <f>Sheet1!DR15</f>
        <v>8.9063248512312345</v>
      </c>
      <c r="AS9" s="73">
        <f>Sheet1!DS15</f>
        <v>0.13363002091191123</v>
      </c>
      <c r="AT9" s="82">
        <v>946.20068438798455</v>
      </c>
      <c r="AU9" s="83">
        <v>0.66837176934993547</v>
      </c>
      <c r="AV9" s="84">
        <f t="shared" si="10"/>
        <v>8.427170669616709</v>
      </c>
      <c r="AW9" s="85">
        <f t="shared" si="11"/>
        <v>0.12658086479321645</v>
      </c>
      <c r="AX9" s="61">
        <f>Sheet1!DY15</f>
        <v>205.03133081111952</v>
      </c>
      <c r="AY9" s="73">
        <f>Sheet1!DZ15</f>
        <v>126.46852597584592</v>
      </c>
      <c r="AZ9" s="62">
        <f>Sheet1!ED15</f>
        <v>3.6557900793652291E-3</v>
      </c>
      <c r="BA9" s="73">
        <f>Sheet1!EE15</f>
        <v>2.2549986683606449E-3</v>
      </c>
      <c r="BB9" s="82">
        <v>946.20068438798455</v>
      </c>
      <c r="BC9" s="83">
        <v>0.66837176934993547</v>
      </c>
      <c r="BD9" s="84">
        <f t="shared" si="12"/>
        <v>3.4591110750741842E-3</v>
      </c>
      <c r="BE9" s="85">
        <f t="shared" si="13"/>
        <v>2.1336826823654376E-3</v>
      </c>
      <c r="BF9" s="61">
        <f>Sheet1!EK15</f>
        <v>771858.45229192299</v>
      </c>
      <c r="BG9" s="73">
        <f>Sheet1!EL15</f>
        <v>11675.046725893764</v>
      </c>
      <c r="BH9" s="62">
        <f>Sheet1!EP15</f>
        <v>7.6040672698355074</v>
      </c>
      <c r="BI9" s="73">
        <f>Sheet1!EQ15</f>
        <v>0.11625082644036398</v>
      </c>
      <c r="BJ9" s="82">
        <v>946.20068438798455</v>
      </c>
      <c r="BK9" s="83">
        <v>0.66837176934993547</v>
      </c>
      <c r="BL9" s="84">
        <f t="shared" si="14"/>
        <v>7.1949736548506307</v>
      </c>
      <c r="BM9" s="85">
        <f t="shared" si="15"/>
        <v>0.11011396264521502</v>
      </c>
    </row>
    <row r="10" spans="1:65" x14ac:dyDescent="0.25">
      <c r="A10" s="59" t="s">
        <v>144</v>
      </c>
      <c r="B10" s="75">
        <f>Sheet1!BE16</f>
        <v>1469152.6034241489</v>
      </c>
      <c r="C10" s="76">
        <f>Sheet1!BF16</f>
        <v>27602.376108069788</v>
      </c>
      <c r="D10" s="77">
        <f>Sheet1!BJ16</f>
        <v>72.070277332555747</v>
      </c>
      <c r="E10" s="78">
        <f>Sheet1!BK16</f>
        <v>1.3656205815395541</v>
      </c>
      <c r="F10" s="82">
        <v>1028.2266889933189</v>
      </c>
      <c r="G10" s="83">
        <v>0.7297442416065909</v>
      </c>
      <c r="H10" s="84">
        <f t="shared" si="0"/>
        <v>74.104582636484054</v>
      </c>
      <c r="I10" s="85">
        <f t="shared" si="1"/>
        <v>1.4051521125474415</v>
      </c>
      <c r="J10" s="81">
        <f>Sheet1!BQ16</f>
        <v>742488.77793311863</v>
      </c>
      <c r="K10" s="78">
        <f>Sheet1!BR16</f>
        <v>6476.6453510366919</v>
      </c>
      <c r="L10" s="77">
        <f>Sheet1!BV16</f>
        <v>6.6790995262321093</v>
      </c>
      <c r="M10" s="78">
        <f>Sheet1!BW16</f>
        <v>6.0567177961423455E-2</v>
      </c>
      <c r="N10" s="82">
        <v>1028.2266889933189</v>
      </c>
      <c r="O10" s="83">
        <v>0.7297442416065909</v>
      </c>
      <c r="P10" s="84">
        <f t="shared" si="2"/>
        <v>6.8676283913144873</v>
      </c>
      <c r="Q10" s="85">
        <f t="shared" si="3"/>
        <v>6.2467228543004315E-2</v>
      </c>
      <c r="R10" s="61">
        <f>Sheet1!CC16</f>
        <v>179374.44249306334</v>
      </c>
      <c r="S10" s="73">
        <f>Sheet1!CD16</f>
        <v>1733.5167414946197</v>
      </c>
      <c r="T10" s="62">
        <f>Sheet1!CH16</f>
        <v>6.828629606101086</v>
      </c>
      <c r="U10" s="73">
        <f>Sheet1!CI16</f>
        <v>6.8141032118306105E-2</v>
      </c>
      <c r="V10" s="82">
        <v>1028.2266889933189</v>
      </c>
      <c r="W10" s="83">
        <v>0.7297442416065909</v>
      </c>
      <c r="X10" s="84">
        <f t="shared" si="4"/>
        <v>7.0213792102430714</v>
      </c>
      <c r="Y10" s="85">
        <f t="shared" si="5"/>
        <v>7.0241411315816155E-2</v>
      </c>
      <c r="Z10" s="61">
        <f>Sheet1!CO16</f>
        <v>2036.4505738557141</v>
      </c>
      <c r="AA10" s="73">
        <f>Sheet1!CP16</f>
        <v>169.05925388946463</v>
      </c>
      <c r="AB10" s="62">
        <f>Sheet1!CT16</f>
        <v>1.6378871216688226E-2</v>
      </c>
      <c r="AC10" s="73">
        <f>Sheet1!CU16</f>
        <v>1.3602048533670743E-3</v>
      </c>
      <c r="AD10" s="82">
        <v>1028.2266889933189</v>
      </c>
      <c r="AE10" s="83">
        <v>0.7297442416065909</v>
      </c>
      <c r="AF10" s="84">
        <f t="shared" si="6"/>
        <v>1.684119252058331E-2</v>
      </c>
      <c r="AG10" s="85">
        <f t="shared" si="7"/>
        <v>1.398650004178371E-3</v>
      </c>
      <c r="AH10" s="61">
        <f>Sheet1!DA16</f>
        <v>918151.90324316709</v>
      </c>
      <c r="AI10" s="73">
        <f>Sheet1!DB16</f>
        <v>8996.6157350895628</v>
      </c>
      <c r="AJ10" s="62">
        <f>Sheet1!DF16</f>
        <v>6.5874479171407962</v>
      </c>
      <c r="AK10" s="73">
        <f>Sheet1!DG16</f>
        <v>6.660771067239496E-2</v>
      </c>
      <c r="AL10" s="82">
        <v>1028.2266889933189</v>
      </c>
      <c r="AM10" s="83">
        <v>0.7297442416065909</v>
      </c>
      <c r="AN10" s="84">
        <f t="shared" si="8"/>
        <v>6.7733897607576168</v>
      </c>
      <c r="AO10" s="85">
        <f t="shared" si="9"/>
        <v>6.8656325242260549E-2</v>
      </c>
      <c r="AP10" s="61">
        <f>Sheet1!DM16</f>
        <v>542756.77075143054</v>
      </c>
      <c r="AQ10" s="73">
        <f>Sheet1!DN16</f>
        <v>5930.1216912557111</v>
      </c>
      <c r="AR10" s="62">
        <f>Sheet1!DR16</f>
        <v>6.4009619986488335</v>
      </c>
      <c r="AS10" s="73">
        <f>Sheet1!DS16</f>
        <v>7.170014806581787E-2</v>
      </c>
      <c r="AT10" s="82">
        <v>1028.2266889933189</v>
      </c>
      <c r="AU10" s="83">
        <v>0.7297442416065909</v>
      </c>
      <c r="AV10" s="84">
        <f t="shared" si="10"/>
        <v>6.5816399622427468</v>
      </c>
      <c r="AW10" s="85">
        <f t="shared" si="11"/>
        <v>7.387183419754742E-2</v>
      </c>
      <c r="AX10" s="61">
        <f>Sheet1!DY16</f>
        <v>410.03115159289399</v>
      </c>
      <c r="AY10" s="73">
        <f>Sheet1!DZ16</f>
        <v>125.43531320948087</v>
      </c>
      <c r="AZ10" s="62">
        <f>Sheet1!ED16</f>
        <v>7.3110183223895229E-3</v>
      </c>
      <c r="BA10" s="73">
        <f>Sheet1!EE16</f>
        <v>2.236620373484802E-3</v>
      </c>
      <c r="BB10" s="82">
        <v>1028.2266889933189</v>
      </c>
      <c r="BC10" s="83">
        <v>0.7297442416065909</v>
      </c>
      <c r="BD10" s="84">
        <f t="shared" si="12"/>
        <v>7.5173841628000688E-3</v>
      </c>
      <c r="BE10" s="85">
        <f t="shared" si="13"/>
        <v>2.2997589496629037E-3</v>
      </c>
      <c r="BF10" s="61">
        <f>Sheet1!EK16</f>
        <v>796325.88532336755</v>
      </c>
      <c r="BG10" s="73">
        <f>Sheet1!EL16</f>
        <v>7412.9682185363681</v>
      </c>
      <c r="BH10" s="62">
        <f>Sheet1!EP16</f>
        <v>7.8451114744287782</v>
      </c>
      <c r="BI10" s="73">
        <f>Sheet1!EQ16</f>
        <v>7.5078389984022664E-2</v>
      </c>
      <c r="BJ10" s="82">
        <v>1028.2266889933189</v>
      </c>
      <c r="BK10" s="83">
        <v>0.7297442416065909</v>
      </c>
      <c r="BL10" s="84">
        <f t="shared" si="14"/>
        <v>8.0665529961353961</v>
      </c>
      <c r="BM10" s="85">
        <f t="shared" si="15"/>
        <v>7.740959166977314E-2</v>
      </c>
    </row>
    <row r="11" spans="1:65" x14ac:dyDescent="0.25">
      <c r="A11" s="59" t="s">
        <v>178</v>
      </c>
      <c r="B11" s="75">
        <f>Sheet1!BE17</f>
        <v>410863.80116138584</v>
      </c>
      <c r="C11" s="76">
        <f>Sheet1!BF17</f>
        <v>9162.689974900135</v>
      </c>
      <c r="D11" s="77">
        <f>Sheet1!BJ17</f>
        <v>20.155202411645124</v>
      </c>
      <c r="E11" s="78">
        <f>Sheet1!BK17</f>
        <v>0.45221064899551622</v>
      </c>
      <c r="F11" s="82">
        <v>1036.9687790424955</v>
      </c>
      <c r="G11" s="83">
        <v>0.73334278187278412</v>
      </c>
      <c r="H11" s="84">
        <f t="shared" si="0"/>
        <v>20.900315636158005</v>
      </c>
      <c r="I11" s="85">
        <f t="shared" si="1"/>
        <v>0.46916121093337054</v>
      </c>
      <c r="J11" s="81">
        <f>Sheet1!BQ17</f>
        <v>205514.35642352566</v>
      </c>
      <c r="K11" s="78">
        <f>Sheet1!BR17</f>
        <v>2419.7783977684949</v>
      </c>
      <c r="L11" s="77">
        <f>Sheet1!BV17</f>
        <v>1.8487159421363157</v>
      </c>
      <c r="M11" s="78">
        <f>Sheet1!BW17</f>
        <v>2.2244282083239111E-2</v>
      </c>
      <c r="N11" s="82">
        <v>1036.9687790424955</v>
      </c>
      <c r="O11" s="83">
        <v>0.73334278187278412</v>
      </c>
      <c r="P11" s="84">
        <f t="shared" si="2"/>
        <v>1.917060713313492</v>
      </c>
      <c r="Q11" s="85">
        <f t="shared" si="3"/>
        <v>2.310643361120629E-2</v>
      </c>
      <c r="R11" s="61">
        <f>Sheet1!CC17</f>
        <v>50683.598588892368</v>
      </c>
      <c r="S11" s="73">
        <f>Sheet1!CD17</f>
        <v>1014.7842260701092</v>
      </c>
      <c r="T11" s="62">
        <f>Sheet1!CH17</f>
        <v>1.9294806832987805</v>
      </c>
      <c r="U11" s="73">
        <f>Sheet1!CI17</f>
        <v>3.8928478755265512E-2</v>
      </c>
      <c r="V11" s="82">
        <v>1036.9687790424955</v>
      </c>
      <c r="W11" s="83">
        <v>0.73334278187278412</v>
      </c>
      <c r="X11" s="84">
        <f t="shared" si="4"/>
        <v>2.0008112283464161</v>
      </c>
      <c r="Y11" s="85">
        <f t="shared" si="5"/>
        <v>4.0392408337204047E-2</v>
      </c>
      <c r="Z11" s="61">
        <f>Sheet1!CO17</f>
        <v>5812.7741849988943</v>
      </c>
      <c r="AA11" s="73">
        <f>Sheet1!CP17</f>
        <v>270.70636476169233</v>
      </c>
      <c r="AB11" s="62">
        <f>Sheet1!CT17</f>
        <v>4.6751284322863372E-2</v>
      </c>
      <c r="AC11" s="73">
        <f>Sheet1!CU17</f>
        <v>2.1797244189678002E-3</v>
      </c>
      <c r="AD11" s="82">
        <v>1036.9687790424955</v>
      </c>
      <c r="AE11" s="83">
        <v>0.73334278187278412</v>
      </c>
      <c r="AF11" s="84">
        <f t="shared" si="6"/>
        <v>4.8479622222948195E-2</v>
      </c>
      <c r="AG11" s="85">
        <f t="shared" si="7"/>
        <v>2.2605661727049964E-3</v>
      </c>
      <c r="AH11" s="61">
        <f>Sheet1!DA17</f>
        <v>239857.67406936339</v>
      </c>
      <c r="AI11" s="73">
        <f>Sheet1!DB17</f>
        <v>2506.7032622096858</v>
      </c>
      <c r="AJ11" s="62">
        <f>Sheet1!DF17</f>
        <v>1.7209025324429319</v>
      </c>
      <c r="AK11" s="73">
        <f>Sheet1!DG17</f>
        <v>1.8490279991267674E-2</v>
      </c>
      <c r="AL11" s="82">
        <v>1036.9687790424955</v>
      </c>
      <c r="AM11" s="83">
        <v>0.73334278187278412</v>
      </c>
      <c r="AN11" s="84">
        <f t="shared" si="8"/>
        <v>1.7845221979184855</v>
      </c>
      <c r="AO11" s="85">
        <f t="shared" si="9"/>
        <v>1.9215330620302038E-2</v>
      </c>
      <c r="AP11" s="61">
        <f>Sheet1!DM17</f>
        <v>158821.63482161655</v>
      </c>
      <c r="AQ11" s="73">
        <f>Sheet1!DN17</f>
        <v>1603.9939485060574</v>
      </c>
      <c r="AR11" s="62">
        <f>Sheet1!DR17</f>
        <v>1.8730512521271396</v>
      </c>
      <c r="AS11" s="73">
        <f>Sheet1!DS17</f>
        <v>1.947375203165682E-2</v>
      </c>
      <c r="AT11" s="82">
        <v>1036.9687790424955</v>
      </c>
      <c r="AU11" s="83">
        <v>0.73334278187278412</v>
      </c>
      <c r="AV11" s="84">
        <f t="shared" si="10"/>
        <v>1.9422956700022973</v>
      </c>
      <c r="AW11" s="85">
        <f t="shared" si="11"/>
        <v>2.0240335213897162E-2</v>
      </c>
      <c r="AX11" s="61">
        <f>Sheet1!DY17</f>
        <v>320.83708995743706</v>
      </c>
      <c r="AY11" s="73">
        <f>Sheet1!DZ17</f>
        <v>135.59667380832812</v>
      </c>
      <c r="AZ11" s="62">
        <f>Sheet1!ED17</f>
        <v>5.7206527700848202E-3</v>
      </c>
      <c r="BA11" s="73">
        <f>Sheet1!EE17</f>
        <v>2.4177759259084372E-3</v>
      </c>
      <c r="BB11" s="82">
        <v>1036.9687790424955</v>
      </c>
      <c r="BC11" s="83">
        <v>0.73334278187278412</v>
      </c>
      <c r="BD11" s="84">
        <f t="shared" si="12"/>
        <v>5.932138318320926E-3</v>
      </c>
      <c r="BE11" s="85">
        <f t="shared" si="13"/>
        <v>2.5071616597750561E-3</v>
      </c>
      <c r="BF11" s="61">
        <f>Sheet1!EK17</f>
        <v>708975.58017936931</v>
      </c>
      <c r="BG11" s="73">
        <f>Sheet1!EL17</f>
        <v>4950.1837042030666</v>
      </c>
      <c r="BH11" s="62">
        <f>Sheet1!EP17</f>
        <v>6.9845682046319357</v>
      </c>
      <c r="BI11" s="73">
        <f>Sheet1!EQ17</f>
        <v>5.1173754711472758E-2</v>
      </c>
      <c r="BJ11" s="82">
        <v>1036.9687790424955</v>
      </c>
      <c r="BK11" s="83">
        <v>0.73334278187278412</v>
      </c>
      <c r="BL11" s="84">
        <f t="shared" si="14"/>
        <v>7.2427791632962135</v>
      </c>
      <c r="BM11" s="85">
        <f t="shared" si="15"/>
        <v>5.3312213819538913E-2</v>
      </c>
    </row>
    <row r="12" spans="1:65" x14ac:dyDescent="0.25">
      <c r="A12" s="59" t="s">
        <v>63</v>
      </c>
      <c r="B12" s="75">
        <f>Sheet1!BE18</f>
        <v>88511.479711630265</v>
      </c>
      <c r="C12" s="76">
        <f>Sheet1!BF18</f>
        <v>2103.9793413583038</v>
      </c>
      <c r="D12" s="77">
        <f>Sheet1!BJ18</f>
        <v>4.3419906652749702</v>
      </c>
      <c r="E12" s="78">
        <f>Sheet1!BK18</f>
        <v>0.10376382256830388</v>
      </c>
      <c r="F12" s="82">
        <v>963.12107977726725</v>
      </c>
      <c r="G12" s="83">
        <v>0.6933303799934688</v>
      </c>
      <c r="H12" s="84">
        <f t="shared" si="0"/>
        <v>4.1818627379224447</v>
      </c>
      <c r="I12" s="85">
        <f t="shared" si="1"/>
        <v>9.9982456626866778E-2</v>
      </c>
      <c r="J12" s="81">
        <f>Sheet1!BQ18</f>
        <v>38948.175939948749</v>
      </c>
      <c r="K12" s="78">
        <f>Sheet1!BR18</f>
        <v>655.80153926887215</v>
      </c>
      <c r="L12" s="77">
        <f>Sheet1!BV18</f>
        <v>0.350360505369886</v>
      </c>
      <c r="M12" s="78">
        <f>Sheet1!BW18</f>
        <v>5.9628674683581684E-3</v>
      </c>
      <c r="N12" s="82">
        <v>963.12107977726725</v>
      </c>
      <c r="O12" s="83">
        <v>0.6933303799934688</v>
      </c>
      <c r="P12" s="84">
        <f t="shared" si="2"/>
        <v>0.33743958824315368</v>
      </c>
      <c r="Q12" s="85">
        <f t="shared" si="3"/>
        <v>5.7480984745819884E-3</v>
      </c>
      <c r="R12" s="61">
        <f>Sheet1!CC18</f>
        <v>11650.029526001927</v>
      </c>
      <c r="S12" s="73">
        <f>Sheet1!CD18</f>
        <v>491.18894610156843</v>
      </c>
      <c r="T12" s="62">
        <f>Sheet1!CH18</f>
        <v>0.44350652984627403</v>
      </c>
      <c r="U12" s="73">
        <f>Sheet1!CI18</f>
        <v>1.8731600590133686E-2</v>
      </c>
      <c r="V12" s="82">
        <v>963.12107977726725</v>
      </c>
      <c r="W12" s="83">
        <v>0.6933303799934688</v>
      </c>
      <c r="X12" s="84">
        <f t="shared" si="4"/>
        <v>0.42715048791381222</v>
      </c>
      <c r="Y12" s="85">
        <f t="shared" si="5"/>
        <v>1.8043419759747818E-2</v>
      </c>
      <c r="Z12" s="61">
        <f>Sheet1!CO18</f>
        <v>5271.2294829511811</v>
      </c>
      <c r="AA12" s="73">
        <f>Sheet1!CP18</f>
        <v>334.40772965469574</v>
      </c>
      <c r="AB12" s="62">
        <f>Sheet1!CT18</f>
        <v>4.2395720261160917E-2</v>
      </c>
      <c r="AC12" s="73">
        <f>Sheet1!CU18</f>
        <v>2.6912387628655831E-3</v>
      </c>
      <c r="AD12" s="82">
        <v>963.12107977726725</v>
      </c>
      <c r="AE12" s="83">
        <v>0.6933303799934688</v>
      </c>
      <c r="AF12" s="84">
        <f t="shared" si="6"/>
        <v>4.083221187586427E-2</v>
      </c>
      <c r="AG12" s="85">
        <f t="shared" si="7"/>
        <v>2.592155449386133E-3</v>
      </c>
      <c r="AH12" s="61">
        <f>Sheet1!DA18</f>
        <v>39464.459562999436</v>
      </c>
      <c r="AI12" s="73">
        <f>Sheet1!DB18</f>
        <v>1168.2162270658839</v>
      </c>
      <c r="AJ12" s="62">
        <f>Sheet1!DF18</f>
        <v>0.28314494696474674</v>
      </c>
      <c r="AK12" s="73">
        <f>Sheet1!DG18</f>
        <v>8.4113021288288979E-3</v>
      </c>
      <c r="AL12" s="82">
        <v>963.12107977726725</v>
      </c>
      <c r="AM12" s="83">
        <v>0.6933303799934688</v>
      </c>
      <c r="AN12" s="84">
        <f t="shared" si="8"/>
        <v>0.27270286705416397</v>
      </c>
      <c r="AO12" s="85">
        <f t="shared" si="9"/>
        <v>8.1034806535761946E-3</v>
      </c>
      <c r="AP12" s="61">
        <f>Sheet1!DM18</f>
        <v>32536.471940441144</v>
      </c>
      <c r="AQ12" s="73">
        <f>Sheet1!DN18</f>
        <v>1023.3084306785829</v>
      </c>
      <c r="AR12" s="62">
        <f>Sheet1!DR18</f>
        <v>0.38371648532828351</v>
      </c>
      <c r="AS12" s="73">
        <f>Sheet1!DS18</f>
        <v>1.2105447748349341E-2</v>
      </c>
      <c r="AT12" s="82">
        <v>963.12107977726725</v>
      </c>
      <c r="AU12" s="83">
        <v>0.6933303799934688</v>
      </c>
      <c r="AV12" s="84">
        <f t="shared" si="10"/>
        <v>0.36956543567771433</v>
      </c>
      <c r="AW12" s="85">
        <f t="shared" si="11"/>
        <v>1.1662046867565182E-2</v>
      </c>
      <c r="AX12" s="61">
        <f>Sheet1!DY18</f>
        <v>279.57485345506456</v>
      </c>
      <c r="AY12" s="73">
        <f>Sheet1!DZ18</f>
        <v>166.85572873686269</v>
      </c>
      <c r="AZ12" s="62">
        <f>Sheet1!ED18</f>
        <v>4.9849307013598273E-3</v>
      </c>
      <c r="BA12" s="73">
        <f>Sheet1!EE18</f>
        <v>2.9751245170857366E-3</v>
      </c>
      <c r="BB12" s="82">
        <v>963.12107977726725</v>
      </c>
      <c r="BC12" s="83">
        <v>0.6933303799934688</v>
      </c>
      <c r="BD12" s="84">
        <f t="shared" si="12"/>
        <v>4.8010918397085271E-3</v>
      </c>
      <c r="BE12" s="85">
        <f t="shared" si="13"/>
        <v>2.8654072217744325E-3</v>
      </c>
      <c r="BF12" s="61">
        <f>Sheet1!EK18</f>
        <v>514044.30247104325</v>
      </c>
      <c r="BG12" s="73">
        <f>Sheet1!EL18</f>
        <v>4241.9885239801533</v>
      </c>
      <c r="BH12" s="62">
        <f>Sheet1!EP18</f>
        <v>5.0641765262254772</v>
      </c>
      <c r="BI12" s="73">
        <f>Sheet1!EQ18</f>
        <v>4.3276729949493872E-2</v>
      </c>
      <c r="BJ12" s="82">
        <v>963.12107977726725</v>
      </c>
      <c r="BK12" s="83">
        <v>0.6933303799934688</v>
      </c>
      <c r="BL12" s="84">
        <f t="shared" si="14"/>
        <v>4.877415164120972</v>
      </c>
      <c r="BM12" s="85">
        <f t="shared" si="15"/>
        <v>4.1828357400835535E-2</v>
      </c>
    </row>
    <row r="13" spans="1:65" x14ac:dyDescent="0.25">
      <c r="A13" s="59" t="s">
        <v>19</v>
      </c>
      <c r="B13" s="75">
        <f>Sheet1!BE19</f>
        <v>28841.174865650151</v>
      </c>
      <c r="C13" s="76">
        <f>Sheet1!BF19</f>
        <v>942.97268291055889</v>
      </c>
      <c r="D13" s="77">
        <f>Sheet1!BJ19</f>
        <v>1.414823392967876</v>
      </c>
      <c r="E13" s="78">
        <f>Sheet1!BK19</f>
        <v>4.6389025023195481E-2</v>
      </c>
      <c r="F13" s="82">
        <v>1034.8102928514213</v>
      </c>
      <c r="G13" s="83">
        <v>0.73456897402185739</v>
      </c>
      <c r="H13" s="84">
        <f t="shared" si="0"/>
        <v>1.4640738096101293</v>
      </c>
      <c r="I13" s="85">
        <f t="shared" si="1"/>
        <v>4.8015089539473109E-2</v>
      </c>
      <c r="J13" s="81">
        <f>Sheet1!BQ19</f>
        <v>10521.419359554275</v>
      </c>
      <c r="K13" s="78">
        <f>Sheet1!BR19</f>
        <v>396.20005532256334</v>
      </c>
      <c r="L13" s="77">
        <f>Sheet1!BV19</f>
        <v>9.4646019102551812E-2</v>
      </c>
      <c r="M13" s="78">
        <f>Sheet1!BW19</f>
        <v>3.5717512754076361E-3</v>
      </c>
      <c r="N13" s="82">
        <v>1034.8102928514213</v>
      </c>
      <c r="O13" s="83">
        <v>0.73456897402185739</v>
      </c>
      <c r="P13" s="84">
        <f t="shared" si="2"/>
        <v>9.7940674744732864E-2</v>
      </c>
      <c r="Q13" s="85">
        <f t="shared" si="3"/>
        <v>3.6967388052691224E-3</v>
      </c>
      <c r="R13" s="61">
        <f>Sheet1!CC19</f>
        <v>4951.9766815113408</v>
      </c>
      <c r="S13" s="73">
        <f>Sheet1!CD19</f>
        <v>272.79864482372903</v>
      </c>
      <c r="T13" s="62">
        <f>Sheet1!CH19</f>
        <v>0.18851746160771055</v>
      </c>
      <c r="U13" s="73">
        <f>Sheet1!CI19</f>
        <v>1.0395772668717381E-2</v>
      </c>
      <c r="V13" s="82">
        <v>1034.8102928514213</v>
      </c>
      <c r="W13" s="83">
        <v>0.73456897402185739</v>
      </c>
      <c r="X13" s="84">
        <f t="shared" si="4"/>
        <v>0.19507980965388153</v>
      </c>
      <c r="Y13" s="85">
        <f t="shared" si="5"/>
        <v>1.0758543816477046E-2</v>
      </c>
      <c r="Z13" s="61">
        <f>Sheet1!CO19</f>
        <v>8131.7903953840951</v>
      </c>
      <c r="AA13" s="73">
        <f>Sheet1!CP19</f>
        <v>539.62468124506916</v>
      </c>
      <c r="AB13" s="62">
        <f>Sheet1!CT19</f>
        <v>6.5402789224058538E-2</v>
      </c>
      <c r="AC13" s="73">
        <f>Sheet1!CU19</f>
        <v>4.3425503516741079E-3</v>
      </c>
      <c r="AD13" s="82">
        <v>1034.8102928514213</v>
      </c>
      <c r="AE13" s="83">
        <v>0.73456897402185739</v>
      </c>
      <c r="AF13" s="84">
        <f t="shared" si="6"/>
        <v>6.76794794702478E-2</v>
      </c>
      <c r="AG13" s="85">
        <f t="shared" si="7"/>
        <v>4.4939726098155485E-3</v>
      </c>
      <c r="AH13" s="61">
        <f>Sheet1!DA19</f>
        <v>10743.578940413574</v>
      </c>
      <c r="AI13" s="73">
        <f>Sheet1!DB19</f>
        <v>255.4183101696326</v>
      </c>
      <c r="AJ13" s="62">
        <f>Sheet1!DF19</f>
        <v>7.7081762248355737E-2</v>
      </c>
      <c r="AK13" s="73">
        <f>Sheet1!DG19</f>
        <v>1.8426102067558773E-3</v>
      </c>
      <c r="AL13" s="82">
        <v>1034.8102928514213</v>
      </c>
      <c r="AM13" s="83">
        <v>0.73456897402185739</v>
      </c>
      <c r="AN13" s="84">
        <f t="shared" si="8"/>
        <v>7.9765000965724628E-2</v>
      </c>
      <c r="AO13" s="85">
        <f t="shared" si="9"/>
        <v>1.9075925285573145E-3</v>
      </c>
      <c r="AP13" s="61">
        <f>Sheet1!DM19</f>
        <v>8282.9985265869636</v>
      </c>
      <c r="AQ13" s="73">
        <f>Sheet1!DN19</f>
        <v>252.70256850594191</v>
      </c>
      <c r="AR13" s="62">
        <f>Sheet1!DR19</f>
        <v>9.7684933032054097E-2</v>
      </c>
      <c r="AS13" s="73">
        <f>Sheet1!DS19</f>
        <v>2.9899739631530108E-3</v>
      </c>
      <c r="AT13" s="82">
        <v>1034.8102928514213</v>
      </c>
      <c r="AU13" s="83">
        <v>0.73456897402185739</v>
      </c>
      <c r="AV13" s="84">
        <f t="shared" si="10"/>
        <v>0.10108537415807138</v>
      </c>
      <c r="AW13" s="85">
        <f t="shared" si="11"/>
        <v>3.0948877950247584E-3</v>
      </c>
      <c r="AX13" s="61">
        <f>Sheet1!DY19</f>
        <v>531.87960243356463</v>
      </c>
      <c r="AY13" s="73">
        <f>Sheet1!DZ19</f>
        <v>158.16856695273688</v>
      </c>
      <c r="AZ13" s="62">
        <f>Sheet1!ED19</f>
        <v>9.4836246065466909E-3</v>
      </c>
      <c r="BA13" s="73">
        <f>Sheet1!EE19</f>
        <v>2.8202869914683792E-3</v>
      </c>
      <c r="BB13" s="82">
        <v>1034.8102928514213</v>
      </c>
      <c r="BC13" s="83">
        <v>0.73456897402185739</v>
      </c>
      <c r="BD13" s="84">
        <f t="shared" si="12"/>
        <v>9.8137523563935278E-3</v>
      </c>
      <c r="BE13" s="85">
        <f t="shared" si="13"/>
        <v>2.9184703219338874E-3</v>
      </c>
      <c r="BF13" s="61">
        <f>Sheet1!EK19</f>
        <v>253114.27283159483</v>
      </c>
      <c r="BG13" s="73">
        <f>Sheet1!EL19</f>
        <v>3039.5223725299038</v>
      </c>
      <c r="BH13" s="62">
        <f>Sheet1!EP19</f>
        <v>2.4935892738517409</v>
      </c>
      <c r="BI13" s="73">
        <f>Sheet1!EQ19</f>
        <v>3.0451798252500002E-2</v>
      </c>
      <c r="BJ13" s="82">
        <v>1034.8102928514213</v>
      </c>
      <c r="BK13" s="83">
        <v>0.73456897402185739</v>
      </c>
      <c r="BL13" s="84">
        <f t="shared" si="14"/>
        <v>2.580391846725683</v>
      </c>
      <c r="BM13" s="85">
        <f t="shared" si="15"/>
        <v>3.1565026098046844E-2</v>
      </c>
    </row>
    <row r="14" spans="1:65" x14ac:dyDescent="0.25">
      <c r="A14" s="59" t="s">
        <v>147</v>
      </c>
      <c r="B14" s="75">
        <f>Sheet1!BE20</f>
        <v>13365.616812606893</v>
      </c>
      <c r="C14" s="76">
        <f>Sheet1!BF20</f>
        <v>718.70172874805678</v>
      </c>
      <c r="D14" s="77">
        <f>Sheet1!BJ20</f>
        <v>0.6556593972335979</v>
      </c>
      <c r="E14" s="78">
        <f>Sheet1!BK20</f>
        <v>3.529330679925103E-2</v>
      </c>
      <c r="F14" s="82">
        <v>998.6679588578711</v>
      </c>
      <c r="G14" s="83">
        <v>0.71569527507759301</v>
      </c>
      <c r="H14" s="84">
        <f t="shared" si="0"/>
        <v>0.65478603194125939</v>
      </c>
      <c r="I14" s="85">
        <f t="shared" si="1"/>
        <v>3.5249418224861453E-2</v>
      </c>
      <c r="J14" s="81">
        <f>Sheet1!BQ20</f>
        <v>3270.5827493505667</v>
      </c>
      <c r="K14" s="78">
        <f>Sheet1!BR20</f>
        <v>201.13767747356792</v>
      </c>
      <c r="L14" s="77">
        <f>Sheet1!BV20</f>
        <v>2.9420710912964096E-2</v>
      </c>
      <c r="M14" s="78">
        <f>Sheet1!BW20</f>
        <v>1.8108140380068763E-3</v>
      </c>
      <c r="N14" s="82">
        <v>998.6679588578711</v>
      </c>
      <c r="O14" s="83">
        <v>0.71569527507759301</v>
      </c>
      <c r="P14" s="84">
        <f t="shared" si="2"/>
        <v>2.9381521315597348E-2</v>
      </c>
      <c r="Q14" s="85">
        <f t="shared" si="3"/>
        <v>1.8085245401460095E-3</v>
      </c>
      <c r="R14" s="61">
        <f>Sheet1!CC20</f>
        <v>3173.5547802941492</v>
      </c>
      <c r="S14" s="73">
        <f>Sheet1!CD20</f>
        <v>293.02867004021641</v>
      </c>
      <c r="T14" s="62">
        <f>Sheet1!CH20</f>
        <v>0.12081448074821644</v>
      </c>
      <c r="U14" s="73">
        <f>Sheet1!CI20</f>
        <v>1.1159388334967688E-2</v>
      </c>
      <c r="V14" s="82">
        <v>998.6679588578711</v>
      </c>
      <c r="W14" s="83">
        <v>0.71569527507759301</v>
      </c>
      <c r="X14" s="84">
        <f t="shared" si="4"/>
        <v>0.12065355088929487</v>
      </c>
      <c r="Y14" s="85">
        <f t="shared" si="5"/>
        <v>1.1144858996215279E-2</v>
      </c>
      <c r="Z14" s="61">
        <f>Sheet1!CO20</f>
        <v>11157.263881228326</v>
      </c>
      <c r="AA14" s="73">
        <f>Sheet1!CP20</f>
        <v>503.03013478921054</v>
      </c>
      <c r="AB14" s="62">
        <f>Sheet1!CT20</f>
        <v>8.9736225660143859E-2</v>
      </c>
      <c r="AC14" s="73">
        <f>Sheet1!CU20</f>
        <v>4.0507002803208637E-3</v>
      </c>
      <c r="AD14" s="82">
        <v>998.6679588578711</v>
      </c>
      <c r="AE14" s="83">
        <v>0.71569527507759301</v>
      </c>
      <c r="AF14" s="84">
        <f t="shared" si="6"/>
        <v>8.961669331562519E-2</v>
      </c>
      <c r="AG14" s="85">
        <f t="shared" si="7"/>
        <v>4.0458143615030176E-3</v>
      </c>
      <c r="AH14" s="61">
        <f>Sheet1!DA20</f>
        <v>3475.0168979876357</v>
      </c>
      <c r="AI14" s="73">
        <f>Sheet1!DB20</f>
        <v>204.44509452171008</v>
      </c>
      <c r="AJ14" s="62">
        <f>Sheet1!DF20</f>
        <v>2.4932141125905881E-2</v>
      </c>
      <c r="AK14" s="73">
        <f>Sheet1!DG20</f>
        <v>1.4681471066619713E-3</v>
      </c>
      <c r="AL14" s="82">
        <v>998.6679588578711</v>
      </c>
      <c r="AM14" s="83">
        <v>0.71569527507759301</v>
      </c>
      <c r="AN14" s="84">
        <f t="shared" si="8"/>
        <v>2.489893048816481E-2</v>
      </c>
      <c r="AO14" s="85">
        <f t="shared" si="9"/>
        <v>1.4663000515255842E-3</v>
      </c>
      <c r="AP14" s="61">
        <f>Sheet1!DM20</f>
        <v>2492.642490515284</v>
      </c>
      <c r="AQ14" s="73">
        <f>Sheet1!DN20</f>
        <v>211.45380435637736</v>
      </c>
      <c r="AR14" s="62">
        <f>Sheet1!DR20</f>
        <v>2.9396795614204992E-2</v>
      </c>
      <c r="AS14" s="73">
        <f>Sheet1!DS20</f>
        <v>2.4948210298410128E-3</v>
      </c>
      <c r="AT14" s="82">
        <v>998.6679588578711</v>
      </c>
      <c r="AU14" s="83">
        <v>0.71569527507759301</v>
      </c>
      <c r="AV14" s="84">
        <f t="shared" si="10"/>
        <v>2.9357637873000116E-2</v>
      </c>
      <c r="AW14" s="85">
        <f t="shared" si="11"/>
        <v>2.4915866552543907E-3</v>
      </c>
      <c r="AX14" s="61">
        <f>Sheet1!DY20</f>
        <v>605.27441969228119</v>
      </c>
      <c r="AY14" s="73">
        <f>Sheet1!DZ20</f>
        <v>163.25327330944404</v>
      </c>
      <c r="AZ14" s="62">
        <f>Sheet1!ED20</f>
        <v>1.0792283355186527E-2</v>
      </c>
      <c r="BA14" s="73">
        <f>Sheet1!EE20</f>
        <v>2.9109693462150174E-3</v>
      </c>
      <c r="BB14" s="82">
        <v>998.6679588578711</v>
      </c>
      <c r="BC14" s="83">
        <v>0.71569527507759301</v>
      </c>
      <c r="BD14" s="84">
        <f t="shared" si="12"/>
        <v>1.0777907589739906E-2</v>
      </c>
      <c r="BE14" s="85">
        <f t="shared" si="13"/>
        <v>2.9071020763717101E-3</v>
      </c>
      <c r="BF14" s="61">
        <f>Sheet1!EK20</f>
        <v>132736.44353458888</v>
      </c>
      <c r="BG14" s="73">
        <f>Sheet1!EL20</f>
        <v>1632.1761095833731</v>
      </c>
      <c r="BH14" s="62">
        <f>Sheet1!EP20</f>
        <v>1.307670911419905</v>
      </c>
      <c r="BI14" s="73">
        <f>Sheet1!EQ20</f>
        <v>1.6339629670132912E-2</v>
      </c>
      <c r="BJ14" s="82">
        <v>998.6679588578711</v>
      </c>
      <c r="BK14" s="83">
        <v>0.71569527507759301</v>
      </c>
      <c r="BL14" s="84">
        <f t="shared" si="14"/>
        <v>1.3059290399655286</v>
      </c>
      <c r="BM14" s="85">
        <f t="shared" si="15"/>
        <v>1.6344681179106351E-2</v>
      </c>
    </row>
    <row r="15" spans="1:65" x14ac:dyDescent="0.25">
      <c r="A15" s="59" t="s">
        <v>107</v>
      </c>
      <c r="B15" s="75">
        <f>Sheet1!BE21</f>
        <v>9176.5568504057464</v>
      </c>
      <c r="C15" s="76">
        <f>Sheet1!BF21</f>
        <v>539.30177566953432</v>
      </c>
      <c r="D15" s="77">
        <f>Sheet1!BJ21</f>
        <v>0.45016221978934245</v>
      </c>
      <c r="E15" s="78">
        <f>Sheet1!BK21</f>
        <v>2.6479000750139897E-2</v>
      </c>
      <c r="F15" s="82">
        <v>1015.0122819034507</v>
      </c>
      <c r="G15" s="83">
        <v>0.72408015896914757</v>
      </c>
      <c r="H15" s="84">
        <f t="shared" si="0"/>
        <v>0.4569201819351032</v>
      </c>
      <c r="I15" s="85">
        <f t="shared" si="1"/>
        <v>2.6878487454397287E-2</v>
      </c>
      <c r="J15" s="81">
        <f>Sheet1!BQ21</f>
        <v>837.48163399730947</v>
      </c>
      <c r="K15" s="78">
        <f>Sheet1!BR21</f>
        <v>209.61324193563539</v>
      </c>
      <c r="L15" s="77">
        <f>Sheet1!BV21</f>
        <v>7.5336131011038403E-3</v>
      </c>
      <c r="M15" s="78">
        <f>Sheet1!BW21</f>
        <v>1.88568014363551E-3</v>
      </c>
      <c r="N15" s="82">
        <v>1015.0122819034507</v>
      </c>
      <c r="O15" s="83">
        <v>0.72408015896914757</v>
      </c>
      <c r="P15" s="84">
        <f t="shared" si="2"/>
        <v>7.6467098247291407E-3</v>
      </c>
      <c r="Q15" s="85">
        <f t="shared" si="3"/>
        <v>1.9139962789082535E-3</v>
      </c>
      <c r="R15" s="61">
        <f>Sheet1!CC21</f>
        <v>2566.3688980727152</v>
      </c>
      <c r="S15" s="73">
        <f>Sheet1!CD21</f>
        <v>241.87855205969132</v>
      </c>
      <c r="T15" s="62">
        <f>Sheet1!CH21</f>
        <v>9.76994403103668E-2</v>
      </c>
      <c r="U15" s="73">
        <f>Sheet1!CI21</f>
        <v>9.2113081930858039E-3</v>
      </c>
      <c r="V15" s="82">
        <v>1015.0122819034507</v>
      </c>
      <c r="W15" s="83">
        <v>0.72408015896914757</v>
      </c>
      <c r="X15" s="84">
        <f t="shared" si="4"/>
        <v>9.9166131850115372E-2</v>
      </c>
      <c r="Y15" s="85">
        <f t="shared" si="5"/>
        <v>9.3498585745778271E-3</v>
      </c>
      <c r="Z15" s="61">
        <f>Sheet1!CO21</f>
        <v>20370.181719594631</v>
      </c>
      <c r="AA15" s="73">
        <f>Sheet1!CP21</f>
        <v>569.27791136432529</v>
      </c>
      <c r="AB15" s="62">
        <f>Sheet1!CT21</f>
        <v>0.16383436324412173</v>
      </c>
      <c r="AC15" s="73">
        <f>Sheet1!CU21</f>
        <v>4.5930460513594219E-3</v>
      </c>
      <c r="AD15" s="82">
        <v>1015.0122819034507</v>
      </c>
      <c r="AE15" s="83">
        <v>0.72408015896914757</v>
      </c>
      <c r="AF15" s="84">
        <f t="shared" si="6"/>
        <v>0.16629389089061483</v>
      </c>
      <c r="AG15" s="85">
        <f t="shared" si="7"/>
        <v>4.6635072287839361E-3</v>
      </c>
      <c r="AH15" s="61">
        <f>Sheet1!DA21</f>
        <v>976.43047649032053</v>
      </c>
      <c r="AI15" s="73">
        <f>Sheet1!DB21</f>
        <v>144.96307344520801</v>
      </c>
      <c r="AJ15" s="62">
        <f>Sheet1!DF21</f>
        <v>7.0055781465667034E-3</v>
      </c>
      <c r="AK15" s="73">
        <f>Sheet1!DG21</f>
        <v>1.0402108288846447E-3</v>
      </c>
      <c r="AL15" s="82">
        <v>1015.0122819034507</v>
      </c>
      <c r="AM15" s="83">
        <v>0.72408015896914757</v>
      </c>
      <c r="AN15" s="84">
        <f t="shared" si="8"/>
        <v>7.1107478605996165E-3</v>
      </c>
      <c r="AO15" s="85">
        <f t="shared" si="9"/>
        <v>1.0558389523830326E-3</v>
      </c>
      <c r="AP15" s="61">
        <f>Sheet1!DM21</f>
        <v>620.94643028451912</v>
      </c>
      <c r="AQ15" s="73">
        <f>Sheet1!DN21</f>
        <v>102.48427079126084</v>
      </c>
      <c r="AR15" s="62">
        <f>Sheet1!DR21</f>
        <v>7.3230859892269304E-3</v>
      </c>
      <c r="AS15" s="73">
        <f>Sheet1!DS21</f>
        <v>1.2087759514687673E-3</v>
      </c>
      <c r="AT15" s="82">
        <v>1015.0122819034507</v>
      </c>
      <c r="AU15" s="83">
        <v>0.72408015896914757</v>
      </c>
      <c r="AV15" s="84">
        <f t="shared" si="10"/>
        <v>7.4330222205004157E-3</v>
      </c>
      <c r="AW15" s="85">
        <f t="shared" si="11"/>
        <v>1.2269338949056235E-3</v>
      </c>
      <c r="AX15" s="61">
        <f>Sheet1!DY21</f>
        <v>323.72656598351415</v>
      </c>
      <c r="AY15" s="73">
        <f>Sheet1!DZ21</f>
        <v>98.518410536812354</v>
      </c>
      <c r="AZ15" s="62">
        <f>Sheet1!ED21</f>
        <v>5.772173275506636E-3</v>
      </c>
      <c r="BA15" s="73">
        <f>Sheet1!EE21</f>
        <v>1.7566691496499435E-3</v>
      </c>
      <c r="BB15" s="82">
        <v>1015.0122819034507</v>
      </c>
      <c r="BC15" s="83">
        <v>0.72408015896914757</v>
      </c>
      <c r="BD15" s="84">
        <f t="shared" si="12"/>
        <v>5.8588267679141066E-3</v>
      </c>
      <c r="BE15" s="85">
        <f t="shared" si="13"/>
        <v>1.7830456606021707E-3</v>
      </c>
      <c r="BF15" s="61">
        <f>Sheet1!EK21</f>
        <v>60709.617661670381</v>
      </c>
      <c r="BG15" s="73">
        <f>Sheet1!EL21</f>
        <v>1189.4521570755376</v>
      </c>
      <c r="BH15" s="62">
        <f>Sheet1!EP21</f>
        <v>0.5980889569254072</v>
      </c>
      <c r="BI15" s="73">
        <f>Sheet1!EQ21</f>
        <v>1.1793051613880442E-2</v>
      </c>
      <c r="BJ15" s="82">
        <v>1015.0122819034507</v>
      </c>
      <c r="BK15" s="83">
        <v>0.72408015896914757</v>
      </c>
      <c r="BL15" s="84">
        <f t="shared" si="14"/>
        <v>0.60706763695011212</v>
      </c>
      <c r="BM15" s="85">
        <f t="shared" si="15"/>
        <v>1.1977923555626923E-2</v>
      </c>
    </row>
    <row r="16" spans="1:65" x14ac:dyDescent="0.25">
      <c r="A16" s="59" t="s">
        <v>116</v>
      </c>
      <c r="B16" s="75">
        <f>Sheet1!BE22</f>
        <v>8007.372361401196</v>
      </c>
      <c r="C16" s="76">
        <f>Sheet1!BF22</f>
        <v>841.42508269296013</v>
      </c>
      <c r="D16" s="77">
        <f>Sheet1!BJ22</f>
        <v>0.3928070817464408</v>
      </c>
      <c r="E16" s="78">
        <f>Sheet1!BK22</f>
        <v>4.1287996893633515E-2</v>
      </c>
      <c r="F16" s="82">
        <v>972.99545625086648</v>
      </c>
      <c r="G16" s="83">
        <v>0.68978955057381353</v>
      </c>
      <c r="H16" s="84">
        <f t="shared" si="0"/>
        <v>0.3821995057224496</v>
      </c>
      <c r="I16" s="85">
        <f t="shared" si="1"/>
        <v>4.0173947114453427E-2</v>
      </c>
      <c r="J16" s="81">
        <f>Sheet1!BQ22</f>
        <v>478.62845372871863</v>
      </c>
      <c r="K16" s="78">
        <f>Sheet1!BR22</f>
        <v>154.24778804404082</v>
      </c>
      <c r="L16" s="77">
        <f>Sheet1!BV22</f>
        <v>4.3055291521573022E-3</v>
      </c>
      <c r="M16" s="78">
        <f>Sheet1!BW22</f>
        <v>1.3875856790799934E-3</v>
      </c>
      <c r="N16" s="82">
        <v>972.99545625086648</v>
      </c>
      <c r="O16" s="83">
        <v>0.68978955057381353</v>
      </c>
      <c r="P16" s="84">
        <f t="shared" si="2"/>
        <v>4.1892603018047004E-3</v>
      </c>
      <c r="Q16" s="85">
        <f t="shared" si="3"/>
        <v>1.3501178274223024E-3</v>
      </c>
      <c r="R16" s="61">
        <f>Sheet1!CC22</f>
        <v>2486.2140945927235</v>
      </c>
      <c r="S16" s="73">
        <f>Sheet1!CD22</f>
        <v>198.80788662378527</v>
      </c>
      <c r="T16" s="62">
        <f>Sheet1!CH22</f>
        <v>9.4648016392291895E-2</v>
      </c>
      <c r="U16" s="73">
        <f>Sheet1!CI22</f>
        <v>7.5720990807887391E-3</v>
      </c>
      <c r="V16" s="82">
        <v>972.99545625086648</v>
      </c>
      <c r="W16" s="83">
        <v>0.68978955057381353</v>
      </c>
      <c r="X16" s="84">
        <f t="shared" si="4"/>
        <v>9.209208989285754E-2</v>
      </c>
      <c r="Y16" s="85">
        <f t="shared" si="5"/>
        <v>7.3679072613888367E-3</v>
      </c>
      <c r="Z16" s="61">
        <f>Sheet1!CO22</f>
        <v>20169.962476373345</v>
      </c>
      <c r="AA16" s="73">
        <f>Sheet1!CP22</f>
        <v>747.19568619133702</v>
      </c>
      <c r="AB16" s="62">
        <f>Sheet1!CT22</f>
        <v>0.16222402943984224</v>
      </c>
      <c r="AC16" s="73">
        <f>Sheet1!CU22</f>
        <v>6.0203692336897145E-3</v>
      </c>
      <c r="AD16" s="82">
        <v>972.99545625086648</v>
      </c>
      <c r="AE16" s="83">
        <v>0.68978955057381353</v>
      </c>
      <c r="AF16" s="84">
        <f t="shared" si="6"/>
        <v>0.1578432435396733</v>
      </c>
      <c r="AG16" s="85">
        <f t="shared" si="7"/>
        <v>5.8588606197446927E-3</v>
      </c>
      <c r="AH16" s="61">
        <f>Sheet1!DA22</f>
        <v>669.26139714782119</v>
      </c>
      <c r="AI16" s="73">
        <f>Sheet1!DB22</f>
        <v>117.34633662048415</v>
      </c>
      <c r="AJ16" s="62">
        <f>Sheet1!DF22</f>
        <v>4.8017376875126184E-3</v>
      </c>
      <c r="AK16" s="73">
        <f>Sheet1!DG22</f>
        <v>8.4200789056359322E-4</v>
      </c>
      <c r="AL16" s="82">
        <v>972.99545625086648</v>
      </c>
      <c r="AM16" s="83">
        <v>0.68978955057381353</v>
      </c>
      <c r="AN16" s="84">
        <f t="shared" si="8"/>
        <v>4.6720689520583208E-3</v>
      </c>
      <c r="AO16" s="85">
        <f t="shared" si="9"/>
        <v>8.1927654696579153E-4</v>
      </c>
      <c r="AP16" s="61">
        <f>Sheet1!DM22</f>
        <v>366.37289030025255</v>
      </c>
      <c r="AQ16" s="73">
        <f>Sheet1!DN22</f>
        <v>81.720078701150072</v>
      </c>
      <c r="AR16" s="62">
        <f>Sheet1!DR22</f>
        <v>4.3207916962514897E-3</v>
      </c>
      <c r="AS16" s="73">
        <f>Sheet1!DS22</f>
        <v>9.6381877942054511E-4</v>
      </c>
      <c r="AT16" s="82">
        <v>972.99545625086648</v>
      </c>
      <c r="AU16" s="83">
        <v>0.68978955057381353</v>
      </c>
      <c r="AV16" s="84">
        <f t="shared" si="10"/>
        <v>4.2041106878591729E-3</v>
      </c>
      <c r="AW16" s="85">
        <f t="shared" si="11"/>
        <v>9.3779602914430423E-4</v>
      </c>
      <c r="AX16" s="61">
        <f>Sheet1!DY22</f>
        <v>396.0312944047979</v>
      </c>
      <c r="AY16" s="73">
        <f>Sheet1!DZ22</f>
        <v>140.68993994995657</v>
      </c>
      <c r="AZ16" s="62">
        <f>Sheet1!ED22</f>
        <v>7.0613953071249893E-3</v>
      </c>
      <c r="BA16" s="73">
        <f>Sheet1!EE22</f>
        <v>2.5086065159624299E-3</v>
      </c>
      <c r="BB16" s="82">
        <v>972.99545625086648</v>
      </c>
      <c r="BC16" s="83">
        <v>0.68978955057381353</v>
      </c>
      <c r="BD16" s="84">
        <f t="shared" si="12"/>
        <v>6.8707055486238056E-3</v>
      </c>
      <c r="BE16" s="85">
        <f t="shared" si="13"/>
        <v>2.4408676015999389E-3</v>
      </c>
      <c r="BF16" s="61">
        <f>Sheet1!EK22</f>
        <v>27943.467683557577</v>
      </c>
      <c r="BG16" s="73">
        <f>Sheet1!EL22</f>
        <v>810.46343917101137</v>
      </c>
      <c r="BH16" s="62">
        <f>Sheet1!EP22</f>
        <v>0.27528882709945796</v>
      </c>
      <c r="BI16" s="73">
        <f>Sheet1!EQ22</f>
        <v>8.007750703187308E-3</v>
      </c>
      <c r="BJ16" s="82">
        <v>972.99545625086648</v>
      </c>
      <c r="BK16" s="83">
        <v>0.68978955057381353</v>
      </c>
      <c r="BL16" s="84">
        <f t="shared" si="14"/>
        <v>0.26785477792440299</v>
      </c>
      <c r="BM16" s="85">
        <f t="shared" si="15"/>
        <v>7.7938186824981588E-3</v>
      </c>
    </row>
    <row r="17" spans="1:65" x14ac:dyDescent="0.25">
      <c r="A17" s="59" t="s">
        <v>129</v>
      </c>
      <c r="B17" s="75">
        <f>Sheet1!BE23</f>
        <v>7011.305788173061</v>
      </c>
      <c r="C17" s="76">
        <f>Sheet1!BF23</f>
        <v>746.68296048909531</v>
      </c>
      <c r="D17" s="77">
        <f>Sheet1!BJ23</f>
        <v>0.34394436046961302</v>
      </c>
      <c r="E17" s="78">
        <f>Sheet1!BK23</f>
        <v>3.6638818134853805E-2</v>
      </c>
      <c r="F17" s="82">
        <v>892.67690201264247</v>
      </c>
      <c r="G17" s="83">
        <v>0.63509874310081138</v>
      </c>
      <c r="H17" s="84">
        <f t="shared" si="0"/>
        <v>0.30703118616873371</v>
      </c>
      <c r="I17" s="85">
        <f t="shared" si="1"/>
        <v>3.2707356103884706E-2</v>
      </c>
      <c r="J17" s="81">
        <f>Sheet1!BQ23</f>
        <v>552.38438491718239</v>
      </c>
      <c r="K17" s="78">
        <f>Sheet1!BR23</f>
        <v>151.20038267935823</v>
      </c>
      <c r="L17" s="77">
        <f>Sheet1!BV23</f>
        <v>4.9690047758953488E-3</v>
      </c>
      <c r="M17" s="78">
        <f>Sheet1!BW23</f>
        <v>1.360187294981247E-3</v>
      </c>
      <c r="N17" s="82">
        <v>892.67690201264247</v>
      </c>
      <c r="O17" s="83">
        <v>0.63509874310081138</v>
      </c>
      <c r="P17" s="84">
        <f t="shared" si="2"/>
        <v>4.435715789432285E-3</v>
      </c>
      <c r="Q17" s="85">
        <f t="shared" si="3"/>
        <v>1.2142118817147067E-3</v>
      </c>
      <c r="R17" s="61">
        <f>Sheet1!CC23</f>
        <v>2538.9075153568701</v>
      </c>
      <c r="S17" s="73">
        <f>Sheet1!CD23</f>
        <v>334.35617375163332</v>
      </c>
      <c r="T17" s="62">
        <f>Sheet1!CH23</f>
        <v>9.6654009264385193E-2</v>
      </c>
      <c r="U17" s="73">
        <f>Sheet1!CI23</f>
        <v>1.2730916592060463E-2</v>
      </c>
      <c r="V17" s="82">
        <v>892.67690201264247</v>
      </c>
      <c r="W17" s="83">
        <v>0.63509874310081138</v>
      </c>
      <c r="X17" s="84">
        <f t="shared" si="4"/>
        <v>8.6280801557232625E-2</v>
      </c>
      <c r="Y17" s="85">
        <f t="shared" si="5"/>
        <v>1.1364760964321164E-2</v>
      </c>
      <c r="Z17" s="61">
        <f>Sheet1!CO23</f>
        <v>29014.126437727697</v>
      </c>
      <c r="AA17" s="73">
        <f>Sheet1!CP23</f>
        <v>862.5128187637896</v>
      </c>
      <c r="AB17" s="62">
        <f>Sheet1!CT23</f>
        <v>0.23335633404963804</v>
      </c>
      <c r="AC17" s="73">
        <f>Sheet1!CU23</f>
        <v>6.9563860144320512E-3</v>
      </c>
      <c r="AD17" s="82">
        <v>892.67690201264247</v>
      </c>
      <c r="AE17" s="83">
        <v>0.63509874310081138</v>
      </c>
      <c r="AF17" s="84">
        <f t="shared" si="6"/>
        <v>0.2083118093444582</v>
      </c>
      <c r="AG17" s="85">
        <f t="shared" si="7"/>
        <v>6.2115734000788066E-3</v>
      </c>
      <c r="AH17" s="61">
        <f>Sheet1!DA23</f>
        <v>617.21305841213803</v>
      </c>
      <c r="AI17" s="73">
        <f>Sheet1!DB23</f>
        <v>97.24602283649503</v>
      </c>
      <c r="AJ17" s="62">
        <f>Sheet1!DF23</f>
        <v>4.4283074093811698E-3</v>
      </c>
      <c r="AK17" s="73">
        <f>Sheet1!DG23</f>
        <v>6.9779677267634748E-4</v>
      </c>
      <c r="AL17" s="82">
        <v>892.67690201264247</v>
      </c>
      <c r="AM17" s="83">
        <v>0.63509874310081138</v>
      </c>
      <c r="AN17" s="84">
        <f t="shared" si="8"/>
        <v>3.9530477393660132E-3</v>
      </c>
      <c r="AO17" s="85">
        <f t="shared" si="9"/>
        <v>6.2291341022678831E-4</v>
      </c>
      <c r="AP17" s="61">
        <f>Sheet1!DM23</f>
        <v>490.97560160156348</v>
      </c>
      <c r="AQ17" s="73">
        <f>Sheet1!DN23</f>
        <v>79.040232670605803</v>
      </c>
      <c r="AR17" s="62">
        <f>Sheet1!DR23</f>
        <v>5.7902845942656052E-3</v>
      </c>
      <c r="AS17" s="73">
        <f>Sheet1!DS23</f>
        <v>9.3226480107833532E-4</v>
      </c>
      <c r="AT17" s="82">
        <v>892.67690201264247</v>
      </c>
      <c r="AU17" s="83">
        <v>0.63509874310081138</v>
      </c>
      <c r="AV17" s="84">
        <f t="shared" si="10"/>
        <v>5.1688533133805508E-3</v>
      </c>
      <c r="AW17" s="85">
        <f t="shared" si="11"/>
        <v>8.3221937935587856E-4</v>
      </c>
      <c r="AX17" s="61">
        <f>Sheet1!DY23</f>
        <v>177.69381402853946</v>
      </c>
      <c r="AY17" s="73">
        <f>Sheet1!DZ23</f>
        <v>172.53031283988949</v>
      </c>
      <c r="AZ17" s="62">
        <f>Sheet1!ED23</f>
        <v>3.1683512949957113E-3</v>
      </c>
      <c r="BA17" s="73">
        <f>Sheet1!EE23</f>
        <v>3.0762920610878678E-3</v>
      </c>
      <c r="BB17" s="82">
        <v>892.67690201264247</v>
      </c>
      <c r="BC17" s="83">
        <v>0.63509874310081138</v>
      </c>
      <c r="BD17" s="84">
        <f t="shared" si="12"/>
        <v>2.8283140185045154E-3</v>
      </c>
      <c r="BE17" s="85">
        <f t="shared" si="13"/>
        <v>2.7461356039982397E-3</v>
      </c>
      <c r="BF17" s="61">
        <f>Sheet1!EK23</f>
        <v>14057.606011205367</v>
      </c>
      <c r="BG17" s="73">
        <f>Sheet1!EL23</f>
        <v>484.55596876118415</v>
      </c>
      <c r="BH17" s="62">
        <f>Sheet1!EP23</f>
        <v>0.1384903947668647</v>
      </c>
      <c r="BI17" s="73">
        <f>Sheet1!EQ23</f>
        <v>4.7835613386707151E-3</v>
      </c>
      <c r="BJ17" s="82">
        <v>892.67690201264247</v>
      </c>
      <c r="BK17" s="83">
        <v>0.63509874310081138</v>
      </c>
      <c r="BL17" s="84">
        <f t="shared" si="14"/>
        <v>0.12362717655899266</v>
      </c>
      <c r="BM17" s="85">
        <f t="shared" si="15"/>
        <v>4.2710804492359939E-3</v>
      </c>
    </row>
    <row r="18" spans="1:65" x14ac:dyDescent="0.25">
      <c r="A18" s="59" t="s">
        <v>101</v>
      </c>
      <c r="B18" s="75">
        <f>Sheet1!BE24</f>
        <v>7687.8742698309461</v>
      </c>
      <c r="C18" s="76">
        <f>Sheet1!BF24</f>
        <v>760.9280265679306</v>
      </c>
      <c r="D18" s="77">
        <f>Sheet1!BJ24</f>
        <v>0.37713388618253352</v>
      </c>
      <c r="E18" s="78">
        <f>Sheet1!BK24</f>
        <v>3.733937752704166E-2</v>
      </c>
      <c r="F18" s="82">
        <v>1109.7099282467236</v>
      </c>
      <c r="G18" s="83">
        <v>0.78758394494874218</v>
      </c>
      <c r="H18" s="84">
        <f t="shared" si="0"/>
        <v>0.41850921777502731</v>
      </c>
      <c r="I18" s="85">
        <f t="shared" si="1"/>
        <v>4.1436942522580386E-2</v>
      </c>
      <c r="J18" s="81">
        <f>Sheet1!BQ24</f>
        <v>229.71075742273214</v>
      </c>
      <c r="K18" s="78">
        <f>Sheet1!BR24</f>
        <v>103.71716953792067</v>
      </c>
      <c r="L18" s="77">
        <f>Sheet1!BV24</f>
        <v>2.0663760270472281E-3</v>
      </c>
      <c r="M18" s="78">
        <f>Sheet1!BW24</f>
        <v>9.3300768352090396E-4</v>
      </c>
      <c r="N18" s="82">
        <v>1109.7099282467236</v>
      </c>
      <c r="O18" s="83">
        <v>0.78758394494874218</v>
      </c>
      <c r="P18" s="84">
        <f t="shared" si="2"/>
        <v>2.2930779927053291E-3</v>
      </c>
      <c r="Q18" s="85">
        <f t="shared" si="3"/>
        <v>1.0353691685834488E-3</v>
      </c>
      <c r="R18" s="61">
        <f>Sheet1!CC24</f>
        <v>2466.5936199909115</v>
      </c>
      <c r="S18" s="73">
        <f>Sheet1!CD24</f>
        <v>379.55796452014511</v>
      </c>
      <c r="T18" s="62">
        <f>Sheet1!CH24</f>
        <v>9.3901081924429405E-2</v>
      </c>
      <c r="U18" s="73">
        <f>Sheet1!CI24</f>
        <v>1.44513275686395E-2</v>
      </c>
      <c r="V18" s="82">
        <v>1109.7099282467236</v>
      </c>
      <c r="W18" s="83">
        <v>0.78758394494874218</v>
      </c>
      <c r="X18" s="84">
        <f t="shared" si="4"/>
        <v>0.10420296288464827</v>
      </c>
      <c r="Y18" s="85">
        <f t="shared" si="5"/>
        <v>1.6036952203213124E-2</v>
      </c>
      <c r="Z18" s="61">
        <f>Sheet1!CO24</f>
        <v>29133.729204042826</v>
      </c>
      <c r="AA18" s="73">
        <f>Sheet1!CP24</f>
        <v>1250.7014223013553</v>
      </c>
      <c r="AB18" s="62">
        <f>Sheet1!CT24</f>
        <v>0.23431828143583272</v>
      </c>
      <c r="AC18" s="73">
        <f>Sheet1!CU24</f>
        <v>1.0072652093099179E-2</v>
      </c>
      <c r="AD18" s="82">
        <v>1109.7099282467236</v>
      </c>
      <c r="AE18" s="83">
        <v>0.78758394494874218</v>
      </c>
      <c r="AF18" s="84">
        <f t="shared" si="6"/>
        <v>0.26002532327905353</v>
      </c>
      <c r="AG18" s="85">
        <f t="shared" si="7"/>
        <v>1.1179245358566313E-2</v>
      </c>
      <c r="AH18" s="61">
        <f>Sheet1!DA24</f>
        <v>351.90880393925676</v>
      </c>
      <c r="AI18" s="73">
        <f>Sheet1!DB24</f>
        <v>83.726519814129489</v>
      </c>
      <c r="AJ18" s="62">
        <f>Sheet1!DF24</f>
        <v>2.5248337550079765E-3</v>
      </c>
      <c r="AK18" s="73">
        <f>Sheet1!DG24</f>
        <v>6.0074418604390387E-4</v>
      </c>
      <c r="AL18" s="82">
        <v>1109.7099282467236</v>
      </c>
      <c r="AM18" s="83">
        <v>0.78758394494874218</v>
      </c>
      <c r="AN18" s="84">
        <f t="shared" si="8"/>
        <v>2.8018330851048074E-3</v>
      </c>
      <c r="AO18" s="85">
        <f t="shared" si="9"/>
        <v>6.666547533034664E-4</v>
      </c>
      <c r="AP18" s="61">
        <f>Sheet1!DM24</f>
        <v>193.22641207714943</v>
      </c>
      <c r="AQ18" s="73">
        <f>Sheet1!DN24</f>
        <v>65.094125745930853</v>
      </c>
      <c r="AR18" s="62">
        <f>Sheet1!DR24</f>
        <v>2.2788014585773523E-3</v>
      </c>
      <c r="AS18" s="73">
        <f>Sheet1!DS24</f>
        <v>7.6770339813866289E-4</v>
      </c>
      <c r="AT18" s="82">
        <v>1109.7099282467236</v>
      </c>
      <c r="AU18" s="83">
        <v>0.78758394494874218</v>
      </c>
      <c r="AV18" s="84">
        <f t="shared" si="10"/>
        <v>2.5288086030864029E-3</v>
      </c>
      <c r="AW18" s="85">
        <f t="shared" si="11"/>
        <v>8.5192997334838873E-4</v>
      </c>
      <c r="AX18" s="61">
        <f>Sheet1!DY24</f>
        <v>525.86148507878693</v>
      </c>
      <c r="AY18" s="73">
        <f>Sheet1!DZ24</f>
        <v>127.8527944360666</v>
      </c>
      <c r="AZ18" s="62">
        <f>Sheet1!ED24</f>
        <v>9.3763191833461761E-3</v>
      </c>
      <c r="BA18" s="73">
        <f>Sheet1!EE24</f>
        <v>2.279761174547494E-3</v>
      </c>
      <c r="BB18" s="82">
        <v>1109.7099282467236</v>
      </c>
      <c r="BC18" s="83">
        <v>0.78758394494874218</v>
      </c>
      <c r="BD18" s="84">
        <f t="shared" si="12"/>
        <v>1.0404994488169462E-2</v>
      </c>
      <c r="BE18" s="85">
        <f t="shared" si="13"/>
        <v>2.5298843871922432E-3</v>
      </c>
      <c r="BF18" s="61">
        <f>Sheet1!EK24</f>
        <v>5064.507631446585</v>
      </c>
      <c r="BG18" s="73">
        <f>Sheet1!EL24</f>
        <v>565.01839869813421</v>
      </c>
      <c r="BH18" s="62">
        <f>Sheet1!EP24</f>
        <v>4.9893677530851228E-2</v>
      </c>
      <c r="BI18" s="73">
        <f>Sheet1!EQ24</f>
        <v>5.5674569149611669E-3</v>
      </c>
      <c r="BJ18" s="82">
        <v>1109.7099282467236</v>
      </c>
      <c r="BK18" s="83">
        <v>0.78758394494874218</v>
      </c>
      <c r="BL18" s="84">
        <f t="shared" si="14"/>
        <v>5.5367509312726083E-2</v>
      </c>
      <c r="BM18" s="85">
        <f t="shared" si="15"/>
        <v>6.1783871773587618E-3</v>
      </c>
    </row>
    <row r="19" spans="1:65" x14ac:dyDescent="0.25">
      <c r="A19" s="59" t="s">
        <v>30</v>
      </c>
      <c r="B19" s="75">
        <f>Sheet1!BE25</f>
        <v>5716.8433853702409</v>
      </c>
      <c r="C19" s="76">
        <f>Sheet1!BF25</f>
        <v>650.24701378583416</v>
      </c>
      <c r="D19" s="77">
        <f>Sheet1!BJ25</f>
        <v>0.28044362940251366</v>
      </c>
      <c r="E19" s="78">
        <f>Sheet1!BK25</f>
        <v>3.1905774104299976E-2</v>
      </c>
      <c r="F19" s="82">
        <v>1080.7987751125108</v>
      </c>
      <c r="G19" s="83">
        <v>0.7660660244451365</v>
      </c>
      <c r="H19" s="84">
        <f t="shared" si="0"/>
        <v>0.30310313114634369</v>
      </c>
      <c r="I19" s="85">
        <f t="shared" si="1"/>
        <v>3.4484390800666696E-2</v>
      </c>
      <c r="J19" s="81">
        <f>Sheet1!BQ25</f>
        <v>255.13786030126164</v>
      </c>
      <c r="K19" s="78">
        <f>Sheet1!BR25</f>
        <v>83.44251422930688</v>
      </c>
      <c r="L19" s="77">
        <f>Sheet1!BV25</f>
        <v>2.2951069598731774E-3</v>
      </c>
      <c r="M19" s="78">
        <f>Sheet1!BW25</f>
        <v>7.5063337971006223E-4</v>
      </c>
      <c r="N19" s="82">
        <v>1080.7987751125108</v>
      </c>
      <c r="O19" s="83">
        <v>0.7660660244451365</v>
      </c>
      <c r="P19" s="84">
        <f t="shared" si="2"/>
        <v>2.4805487909831283E-3</v>
      </c>
      <c r="Q19" s="85">
        <f t="shared" si="3"/>
        <v>8.1128554252492973E-4</v>
      </c>
      <c r="R19" s="61">
        <f>Sheet1!CC25</f>
        <v>2680.5909847073999</v>
      </c>
      <c r="S19" s="73">
        <f>Sheet1!CD25</f>
        <v>259.57327823801415</v>
      </c>
      <c r="T19" s="62">
        <f>Sheet1!CH25</f>
        <v>0.10204777618042485</v>
      </c>
      <c r="U19" s="73">
        <f>Sheet1!CI25</f>
        <v>9.88498433480808E-3</v>
      </c>
      <c r="V19" s="82">
        <v>1080.7987751125108</v>
      </c>
      <c r="W19" s="83">
        <v>0.7660660244451365</v>
      </c>
      <c r="X19" s="84">
        <f t="shared" si="4"/>
        <v>0.11029311149875884</v>
      </c>
      <c r="Y19" s="85">
        <f t="shared" si="5"/>
        <v>1.0683964972145021E-2</v>
      </c>
      <c r="Z19" s="61">
        <f>Sheet1!CO25</f>
        <v>34749.8982180202</v>
      </c>
      <c r="AA19" s="73">
        <f>Sheet1!CP25</f>
        <v>1640.3180585629957</v>
      </c>
      <c r="AB19" s="62">
        <f>Sheet1!CT25</f>
        <v>0.27948829940338282</v>
      </c>
      <c r="AC19" s="73">
        <f>Sheet1!CU25</f>
        <v>1.3207422691844306E-2</v>
      </c>
      <c r="AD19" s="82">
        <v>1080.7987751125108</v>
      </c>
      <c r="AE19" s="83">
        <v>0.7660660244451365</v>
      </c>
      <c r="AF19" s="84">
        <f t="shared" si="6"/>
        <v>0.30207061165345489</v>
      </c>
      <c r="AG19" s="85">
        <f t="shared" si="7"/>
        <v>1.4276171886093651E-2</v>
      </c>
      <c r="AH19" s="61">
        <f>Sheet1!DA25</f>
        <v>286.13312872540712</v>
      </c>
      <c r="AI19" s="73">
        <f>Sheet1!DB25</f>
        <v>58.797891625158066</v>
      </c>
      <c r="AJ19" s="62">
        <f>Sheet1!DF25</f>
        <v>2.05291420318274E-3</v>
      </c>
      <c r="AK19" s="73">
        <f>Sheet1!DG25</f>
        <v>4.2188727073904373E-4</v>
      </c>
      <c r="AL19" s="82">
        <v>1080.7987751125108</v>
      </c>
      <c r="AM19" s="83">
        <v>0.7660660244451365</v>
      </c>
      <c r="AN19" s="84">
        <f t="shared" si="8"/>
        <v>2.2187871562109819E-3</v>
      </c>
      <c r="AO19" s="85">
        <f t="shared" si="9"/>
        <v>4.5597795752377906E-4</v>
      </c>
      <c r="AP19" s="61">
        <f>Sheet1!DM25</f>
        <v>110.91598688981294</v>
      </c>
      <c r="AQ19" s="73">
        <f>Sheet1!DN25</f>
        <v>51.062530625954302</v>
      </c>
      <c r="AR19" s="62">
        <f>Sheet1!DR25</f>
        <v>1.3080795217743557E-3</v>
      </c>
      <c r="AS19" s="73">
        <f>Sheet1!DS25</f>
        <v>6.0221085554569445E-4</v>
      </c>
      <c r="AT19" s="82">
        <v>1080.7987751125108</v>
      </c>
      <c r="AU19" s="83">
        <v>0.7660660244451365</v>
      </c>
      <c r="AV19" s="84">
        <f t="shared" si="10"/>
        <v>1.4137707448834825E-3</v>
      </c>
      <c r="AW19" s="85">
        <f t="shared" si="11"/>
        <v>6.5086952642859938E-4</v>
      </c>
      <c r="AX19" s="61">
        <f>Sheet1!DY25</f>
        <v>844.72979245143108</v>
      </c>
      <c r="AY19" s="73">
        <f>Sheet1!DZ25</f>
        <v>137.73761186934937</v>
      </c>
      <c r="AZ19" s="62">
        <f>Sheet1!ED25</f>
        <v>1.5061867777823106E-2</v>
      </c>
      <c r="BA19" s="73">
        <f>Sheet1!EE25</f>
        <v>2.4561440210642575E-3</v>
      </c>
      <c r="BB19" s="82">
        <v>1080.7987751125108</v>
      </c>
      <c r="BC19" s="83">
        <v>0.7660660244451365</v>
      </c>
      <c r="BD19" s="84">
        <f t="shared" si="12"/>
        <v>1.6278848245177807E-2</v>
      </c>
      <c r="BE19" s="85">
        <f t="shared" si="13"/>
        <v>2.6546225255287409E-3</v>
      </c>
      <c r="BF19" s="61">
        <f>Sheet1!EK25</f>
        <v>3894.6510051880314</v>
      </c>
      <c r="BG19" s="73">
        <f>Sheet1!EL25</f>
        <v>407.6883571543683</v>
      </c>
      <c r="BH19" s="62">
        <f>Sheet1!EP25</f>
        <v>3.8368677764743279E-2</v>
      </c>
      <c r="BI19" s="73">
        <f>Sheet1!EQ25</f>
        <v>4.0173000028837051E-3</v>
      </c>
      <c r="BJ19" s="82">
        <v>1080.7987751125108</v>
      </c>
      <c r="BK19" s="83">
        <v>0.7660660244451365</v>
      </c>
      <c r="BL19" s="84">
        <f t="shared" si="14"/>
        <v>4.1468819930821167E-2</v>
      </c>
      <c r="BM19" s="85">
        <f t="shared" si="15"/>
        <v>4.3419924106714086E-3</v>
      </c>
    </row>
    <row r="20" spans="1:65" x14ac:dyDescent="0.25">
      <c r="A20" s="59" t="s">
        <v>71</v>
      </c>
      <c r="B20" s="75">
        <f>Sheet1!BE26</f>
        <v>7999.1722588360517</v>
      </c>
      <c r="C20" s="76">
        <f>Sheet1!BF26</f>
        <v>758.26136148828937</v>
      </c>
      <c r="D20" s="77">
        <f>Sheet1!BJ26</f>
        <v>0.39240482015384115</v>
      </c>
      <c r="E20" s="78">
        <f>Sheet1!BK26</f>
        <v>3.7209559455354591E-2</v>
      </c>
      <c r="F20" s="82">
        <v>981.40139883954043</v>
      </c>
      <c r="G20" s="83">
        <v>0.69323702312435809</v>
      </c>
      <c r="H20" s="84">
        <f t="shared" si="0"/>
        <v>0.385106639410358</v>
      </c>
      <c r="I20" s="85">
        <f t="shared" si="1"/>
        <v>3.6518526899132195E-2</v>
      </c>
      <c r="J20" s="81">
        <f>Sheet1!BQ26</f>
        <v>241.40345453567528</v>
      </c>
      <c r="K20" s="78">
        <f>Sheet1!BR26</f>
        <v>122.25655190044934</v>
      </c>
      <c r="L20" s="77">
        <f>Sheet1!BV26</f>
        <v>2.1715583410006232E-3</v>
      </c>
      <c r="M20" s="78">
        <f>Sheet1!BW26</f>
        <v>1.0997788527314363E-3</v>
      </c>
      <c r="N20" s="82">
        <v>981.40139883954043</v>
      </c>
      <c r="O20" s="83">
        <v>0.69323702312435809</v>
      </c>
      <c r="P20" s="84">
        <f t="shared" si="2"/>
        <v>2.1311703935196834E-3</v>
      </c>
      <c r="Q20" s="85">
        <f t="shared" si="3"/>
        <v>1.0793255543275339E-3</v>
      </c>
      <c r="R20" s="61">
        <f>Sheet1!CC26</f>
        <v>2865.2528825965906</v>
      </c>
      <c r="S20" s="73">
        <f>Sheet1!CD26</f>
        <v>364.38049898386743</v>
      </c>
      <c r="T20" s="62">
        <f>Sheet1!CH26</f>
        <v>0.10907769463212237</v>
      </c>
      <c r="U20" s="73">
        <f>Sheet1!CI26</f>
        <v>1.3874298922873438E-2</v>
      </c>
      <c r="V20" s="82">
        <v>981.40139883954043</v>
      </c>
      <c r="W20" s="83">
        <v>0.69323702312435809</v>
      </c>
      <c r="X20" s="84">
        <f t="shared" si="4"/>
        <v>0.10704900209415713</v>
      </c>
      <c r="Y20" s="85">
        <f t="shared" si="5"/>
        <v>1.3616466334582526E-2</v>
      </c>
      <c r="Z20" s="61">
        <f>Sheet1!CO26</f>
        <v>48225.431400579553</v>
      </c>
      <c r="AA20" s="73">
        <f>Sheet1!CP26</f>
        <v>2239.0862732493756</v>
      </c>
      <c r="AB20" s="62">
        <f>Sheet1!CT26</f>
        <v>0.3878700226855048</v>
      </c>
      <c r="AC20" s="73">
        <f>Sheet1!CU26</f>
        <v>1.8029220638821074E-2</v>
      </c>
      <c r="AD20" s="82">
        <v>981.40139883954043</v>
      </c>
      <c r="AE20" s="83">
        <v>0.69323702312435809</v>
      </c>
      <c r="AF20" s="84">
        <f t="shared" si="6"/>
        <v>0.38065618283147873</v>
      </c>
      <c r="AG20" s="85">
        <f t="shared" si="7"/>
        <v>1.769594530256274E-2</v>
      </c>
      <c r="AH20" s="61">
        <f>Sheet1!DA26</f>
        <v>307.8826631269132</v>
      </c>
      <c r="AI20" s="73">
        <f>Sheet1!DB26</f>
        <v>89.644330021430449</v>
      </c>
      <c r="AJ20" s="62">
        <f>Sheet1!DF26</f>
        <v>2.2089601957749243E-3</v>
      </c>
      <c r="AK20" s="73">
        <f>Sheet1!DG26</f>
        <v>6.4319317512706315E-4</v>
      </c>
      <c r="AL20" s="82">
        <v>981.40139883954043</v>
      </c>
      <c r="AM20" s="83">
        <v>0.69323702312435809</v>
      </c>
      <c r="AN20" s="84">
        <f t="shared" si="8"/>
        <v>2.1678766261143761E-3</v>
      </c>
      <c r="AO20" s="85">
        <f t="shared" si="9"/>
        <v>6.3123253925833375E-4</v>
      </c>
      <c r="AP20" s="61">
        <f>Sheet1!DM26</f>
        <v>168.62984947621766</v>
      </c>
      <c r="AQ20" s="73">
        <f>Sheet1!DN26</f>
        <v>67.385285455784313</v>
      </c>
      <c r="AR20" s="62">
        <f>Sheet1!DR26</f>
        <v>1.9887237092238472E-3</v>
      </c>
      <c r="AS20" s="73">
        <f>Sheet1!DS26</f>
        <v>7.947185718385338E-4</v>
      </c>
      <c r="AT20" s="82">
        <v>981.40139883954043</v>
      </c>
      <c r="AU20" s="83">
        <v>0.69323702312435809</v>
      </c>
      <c r="AV20" s="84">
        <f t="shared" si="10"/>
        <v>1.951736230137643E-3</v>
      </c>
      <c r="AW20" s="85">
        <f t="shared" si="11"/>
        <v>7.7993913657626983E-4</v>
      </c>
      <c r="AX20" s="61">
        <f>Sheet1!DY26</f>
        <v>385.0835739640886</v>
      </c>
      <c r="AY20" s="73">
        <f>Sheet1!DZ26</f>
        <v>139.49928158728102</v>
      </c>
      <c r="AZ20" s="62">
        <f>Sheet1!ED26</f>
        <v>6.8661931025620244E-3</v>
      </c>
      <c r="BA20" s="73">
        <f>Sheet1!EE26</f>
        <v>2.4873743283543304E-3</v>
      </c>
      <c r="BB20" s="82">
        <v>981.40139883954043</v>
      </c>
      <c r="BC20" s="83">
        <v>0.69323702312435809</v>
      </c>
      <c r="BD20" s="84">
        <f t="shared" si="12"/>
        <v>6.7384915155567745E-3</v>
      </c>
      <c r="BE20" s="85">
        <f t="shared" si="13"/>
        <v>2.4411172859182587E-3</v>
      </c>
      <c r="BF20" s="61">
        <f>Sheet1!EK26</f>
        <v>1828.9234656849724</v>
      </c>
      <c r="BG20" s="73">
        <f>Sheet1!EL26</f>
        <v>222.65817896059394</v>
      </c>
      <c r="BH20" s="62">
        <f>Sheet1!EP26</f>
        <v>1.8017885304168941E-2</v>
      </c>
      <c r="BI20" s="73">
        <f>Sheet1!EQ26</f>
        <v>2.1939117425098095E-3</v>
      </c>
      <c r="BJ20" s="82">
        <v>981.40139883954043</v>
      </c>
      <c r="BK20" s="83">
        <v>0.69323702312435809</v>
      </c>
      <c r="BL20" s="84">
        <f t="shared" si="14"/>
        <v>1.7682777841641798E-2</v>
      </c>
      <c r="BM20" s="85">
        <f t="shared" si="15"/>
        <v>2.1531442833069561E-3</v>
      </c>
    </row>
    <row r="21" spans="1:65" x14ac:dyDescent="0.25">
      <c r="A21" s="59" t="s">
        <v>68</v>
      </c>
      <c r="B21" s="75">
        <f>Sheet1!BE27</f>
        <v>12920.018027116594</v>
      </c>
      <c r="C21" s="76">
        <f>Sheet1!BF27</f>
        <v>2638.7316683910753</v>
      </c>
      <c r="D21" s="77">
        <f>Sheet1!BJ27</f>
        <v>0.63380024660861389</v>
      </c>
      <c r="E21" s="78">
        <f>Sheet1!BK27</f>
        <v>0.12945416903890089</v>
      </c>
      <c r="F21" s="82">
        <v>983.60077341313354</v>
      </c>
      <c r="G21" s="83">
        <v>0.69538531327538289</v>
      </c>
      <c r="H21" s="84">
        <f t="shared" si="0"/>
        <v>0.62340641275366737</v>
      </c>
      <c r="I21" s="85">
        <f t="shared" si="1"/>
        <v>0.12733198355124939</v>
      </c>
      <c r="J21" s="81">
        <f>Sheet1!BQ27</f>
        <v>859.61143697704551</v>
      </c>
      <c r="K21" s="78">
        <f>Sheet1!BR27</f>
        <v>160.46300150951771</v>
      </c>
      <c r="L21" s="77">
        <f>Sheet1!BV27</f>
        <v>7.7326829873976353E-3</v>
      </c>
      <c r="M21" s="78">
        <f>Sheet1!BW27</f>
        <v>1.4435811744700098E-3</v>
      </c>
      <c r="N21" s="82">
        <v>983.60077341313354</v>
      </c>
      <c r="O21" s="83">
        <v>0.69538531327538289</v>
      </c>
      <c r="P21" s="84">
        <f t="shared" si="2"/>
        <v>7.6058729669628948E-3</v>
      </c>
      <c r="Q21" s="85">
        <f t="shared" si="3"/>
        <v>1.4199177413820728E-3</v>
      </c>
      <c r="R21" s="61">
        <f>Sheet1!CC27</f>
        <v>2673.1456107085505</v>
      </c>
      <c r="S21" s="73">
        <f>Sheet1!CD27</f>
        <v>426.3944206886394</v>
      </c>
      <c r="T21" s="62">
        <f>Sheet1!CH27</f>
        <v>0.10176433724335886</v>
      </c>
      <c r="U21" s="73">
        <f>Sheet1!CI27</f>
        <v>1.6234436603778383E-2</v>
      </c>
      <c r="V21" s="82">
        <v>983.60077341313354</v>
      </c>
      <c r="W21" s="83">
        <v>0.69538531327538289</v>
      </c>
      <c r="X21" s="84">
        <f t="shared" si="4"/>
        <v>0.10009548081844272</v>
      </c>
      <c r="Y21" s="85">
        <f t="shared" si="5"/>
        <v>1.5968361202282507E-2</v>
      </c>
      <c r="Z21" s="61">
        <f>Sheet1!CO27</f>
        <v>60660.624751134397</v>
      </c>
      <c r="AA21" s="73">
        <f>Sheet1!CP27</f>
        <v>2683.2228446168342</v>
      </c>
      <c r="AB21" s="62">
        <f>Sheet1!CT27</f>
        <v>0.48788444633917027</v>
      </c>
      <c r="AC21" s="73">
        <f>Sheet1!CU27</f>
        <v>2.160793600690742E-2</v>
      </c>
      <c r="AD21" s="82">
        <v>983.60077341313354</v>
      </c>
      <c r="AE21" s="83">
        <v>0.69538531327538289</v>
      </c>
      <c r="AF21" s="84">
        <f t="shared" si="6"/>
        <v>0.47988351875544633</v>
      </c>
      <c r="AG21" s="85">
        <f t="shared" si="7"/>
        <v>2.1256290234736987E-2</v>
      </c>
      <c r="AH21" s="61">
        <f>Sheet1!DA27</f>
        <v>724.76062427205215</v>
      </c>
      <c r="AI21" s="73">
        <f>Sheet1!DB27</f>
        <v>155.31561750087559</v>
      </c>
      <c r="AJ21" s="62">
        <f>Sheet1!DF27</f>
        <v>5.1999269923880369E-3</v>
      </c>
      <c r="AK21" s="73">
        <f>Sheet1!DG27</f>
        <v>1.1144156926604387E-3</v>
      </c>
      <c r="AL21" s="82">
        <v>983.60077341313354</v>
      </c>
      <c r="AM21" s="83">
        <v>0.69538531327538289</v>
      </c>
      <c r="AN21" s="84">
        <f t="shared" si="8"/>
        <v>5.1146522114047018E-3</v>
      </c>
      <c r="AO21" s="85">
        <f t="shared" si="9"/>
        <v>1.0961461013504899E-3</v>
      </c>
      <c r="AP21" s="61">
        <f>Sheet1!DM27</f>
        <v>923.4867104384482</v>
      </c>
      <c r="AQ21" s="73">
        <f>Sheet1!DN27</f>
        <v>155.87290292008967</v>
      </c>
      <c r="AR21" s="62">
        <f>Sheet1!DR27</f>
        <v>1.0891072499362544E-2</v>
      </c>
      <c r="AS21" s="73">
        <f>Sheet1!DS27</f>
        <v>1.8384722912557119E-3</v>
      </c>
      <c r="AT21" s="82">
        <v>983.60077341313354</v>
      </c>
      <c r="AU21" s="83">
        <v>0.69538531327538289</v>
      </c>
      <c r="AV21" s="84">
        <f t="shared" si="10"/>
        <v>1.0712467333671509E-2</v>
      </c>
      <c r="AW21" s="85">
        <f t="shared" si="11"/>
        <v>1.8083386268945806E-3</v>
      </c>
      <c r="AX21" s="61">
        <f>Sheet1!DY27</f>
        <v>853.8811818665489</v>
      </c>
      <c r="AY21" s="73">
        <f>Sheet1!DZ27</f>
        <v>141.20117522560628</v>
      </c>
      <c r="AZ21" s="62">
        <f>Sheet1!ED27</f>
        <v>1.5225040686587064E-2</v>
      </c>
      <c r="BA21" s="73">
        <f>Sheet1!EE27</f>
        <v>2.5178999853059949E-3</v>
      </c>
      <c r="BB21" s="82">
        <v>983.60077341313354</v>
      </c>
      <c r="BC21" s="83">
        <v>0.69538531327538289</v>
      </c>
      <c r="BD21" s="84">
        <f t="shared" si="12"/>
        <v>1.497536179457346E-2</v>
      </c>
      <c r="BE21" s="85">
        <f t="shared" si="13"/>
        <v>2.4766310026154833E-3</v>
      </c>
      <c r="BF21" s="61">
        <f>Sheet1!EK27</f>
        <v>1218.5716236814792</v>
      </c>
      <c r="BG21" s="73">
        <f>Sheet1!EL27</f>
        <v>154.50648842313836</v>
      </c>
      <c r="BH21" s="62">
        <f>Sheet1!EP27</f>
        <v>1.2004922109840593E-2</v>
      </c>
      <c r="BI21" s="73">
        <f>Sheet1!EQ27</f>
        <v>1.5223747936232205E-3</v>
      </c>
      <c r="BJ21" s="82">
        <v>983.60077341313354</v>
      </c>
      <c r="BK21" s="83">
        <v>0.69538531327538289</v>
      </c>
      <c r="BL21" s="84">
        <f t="shared" si="14"/>
        <v>1.1808050672003636E-2</v>
      </c>
      <c r="BM21" s="85">
        <f t="shared" si="15"/>
        <v>1.4974322944068311E-3</v>
      </c>
    </row>
    <row r="22" spans="1:65" x14ac:dyDescent="0.25">
      <c r="A22" s="59" t="s">
        <v>70</v>
      </c>
      <c r="B22" s="75">
        <f>Sheet1!BE28</f>
        <v>12700.358435400905</v>
      </c>
      <c r="C22" s="76">
        <f>Sheet1!BF28</f>
        <v>1004.1944191265978</v>
      </c>
      <c r="D22" s="77">
        <f>Sheet1!BJ28</f>
        <v>0.62302469636501867</v>
      </c>
      <c r="E22" s="78">
        <f>Sheet1!BK28</f>
        <v>4.9285294663707423E-2</v>
      </c>
      <c r="F22" s="82">
        <v>1204.531483254349</v>
      </c>
      <c r="G22" s="83">
        <v>0.86113767016899001</v>
      </c>
      <c r="H22" s="84">
        <f t="shared" si="0"/>
        <v>0.75045286161664637</v>
      </c>
      <c r="I22" s="85">
        <f t="shared" si="1"/>
        <v>5.9368113355780759E-2</v>
      </c>
      <c r="J22" s="81">
        <f>Sheet1!BQ28</f>
        <v>3482.1211153721215</v>
      </c>
      <c r="K22" s="78">
        <f>Sheet1!BR28</f>
        <v>294.05529110170534</v>
      </c>
      <c r="L22" s="77">
        <f>Sheet1!BV28</f>
        <v>3.1323616171960146E-2</v>
      </c>
      <c r="M22" s="78">
        <f>Sheet1!BW28</f>
        <v>2.6463299243429045E-3</v>
      </c>
      <c r="N22" s="82">
        <v>1204.531483254349</v>
      </c>
      <c r="O22" s="83">
        <v>0.86113767016899001</v>
      </c>
      <c r="P22" s="84">
        <f t="shared" si="2"/>
        <v>3.7730281848501072E-2</v>
      </c>
      <c r="Q22" s="85">
        <f t="shared" si="3"/>
        <v>3.1877018361193003E-3</v>
      </c>
      <c r="R22" s="61">
        <f>Sheet1!CC28</f>
        <v>3490.405656103515</v>
      </c>
      <c r="S22" s="73">
        <f>Sheet1!CD28</f>
        <v>254.83248280520553</v>
      </c>
      <c r="T22" s="62">
        <f>Sheet1!CH28</f>
        <v>0.13287671905373516</v>
      </c>
      <c r="U22" s="73">
        <f>Sheet1!CI28</f>
        <v>9.7068717551215163E-3</v>
      </c>
      <c r="V22" s="82">
        <v>1204.531483254349</v>
      </c>
      <c r="W22" s="83">
        <v>0.86113767016899001</v>
      </c>
      <c r="X22" s="84">
        <f t="shared" si="4"/>
        <v>0.16005419149176703</v>
      </c>
      <c r="Y22" s="85">
        <f t="shared" si="5"/>
        <v>1.1692792526070195E-2</v>
      </c>
      <c r="Z22" s="61">
        <f>Sheet1!CO28</f>
        <v>405921.00402139203</v>
      </c>
      <c r="AA22" s="73">
        <f>Sheet1!CP28</f>
        <v>16682.964499897284</v>
      </c>
      <c r="AB22" s="62">
        <f>Sheet1!CT28</f>
        <v>3.2647626877715834</v>
      </c>
      <c r="AC22" s="73">
        <f>Sheet1!CU28</f>
        <v>0.13437428513255359</v>
      </c>
      <c r="AD22" s="82">
        <v>1204.531483254349</v>
      </c>
      <c r="AE22" s="83">
        <v>0.86113767016899001</v>
      </c>
      <c r="AF22" s="84">
        <f t="shared" si="6"/>
        <v>3.9325094427749603</v>
      </c>
      <c r="AG22" s="85">
        <f t="shared" si="7"/>
        <v>0.16188247167905354</v>
      </c>
      <c r="AH22" s="61">
        <f>Sheet1!DA28</f>
        <v>4146.6058700229505</v>
      </c>
      <c r="AI22" s="73">
        <f>Sheet1!DB28</f>
        <v>314.95986818330414</v>
      </c>
      <c r="AJ22" s="62">
        <f>Sheet1!DF28</f>
        <v>2.9750578423026069E-2</v>
      </c>
      <c r="AK22" s="73">
        <f>Sheet1!DG28</f>
        <v>2.2609558096631753E-3</v>
      </c>
      <c r="AL22" s="82">
        <v>1204.531483254349</v>
      </c>
      <c r="AM22" s="83">
        <v>0.86113767016899001</v>
      </c>
      <c r="AN22" s="84">
        <f t="shared" si="8"/>
        <v>3.5835508355562422E-2</v>
      </c>
      <c r="AO22" s="85">
        <f t="shared" si="9"/>
        <v>2.723512954742741E-3</v>
      </c>
      <c r="AP22" s="61">
        <f>Sheet1!DM28</f>
        <v>2447.954482543716</v>
      </c>
      <c r="AQ22" s="73">
        <f>Sheet1!DN28</f>
        <v>223.9108162547368</v>
      </c>
      <c r="AR22" s="62">
        <f>Sheet1!DR28</f>
        <v>2.8869770883725259E-2</v>
      </c>
      <c r="AS22" s="73">
        <f>Sheet1!DS28</f>
        <v>2.6416377099502276E-3</v>
      </c>
      <c r="AT22" s="82">
        <v>1204.531483254349</v>
      </c>
      <c r="AU22" s="83">
        <v>0.86113767016899001</v>
      </c>
      <c r="AV22" s="84">
        <f t="shared" si="10"/>
        <v>3.4774547943786809E-2</v>
      </c>
      <c r="AW22" s="85">
        <f t="shared" si="11"/>
        <v>3.1820329079004627E-3</v>
      </c>
      <c r="AX22" s="61">
        <f>Sheet1!DY28</f>
        <v>363.40442456169598</v>
      </c>
      <c r="AY22" s="73">
        <f>Sheet1!DZ28</f>
        <v>213.4228601362511</v>
      </c>
      <c r="AZ22" s="62">
        <f>Sheet1!ED28</f>
        <v>6.4796452564313527E-3</v>
      </c>
      <c r="BA22" s="73">
        <f>Sheet1!EE28</f>
        <v>3.8054415769708219E-3</v>
      </c>
      <c r="BB22" s="82">
        <v>1204.531483254349</v>
      </c>
      <c r="BC22" s="83">
        <v>0.86113767016899001</v>
      </c>
      <c r="BD22" s="84">
        <f t="shared" si="12"/>
        <v>7.8049367116912634E-3</v>
      </c>
      <c r="BE22" s="85">
        <f t="shared" si="13"/>
        <v>4.5837775833543048E-3</v>
      </c>
      <c r="BF22" s="61">
        <f>Sheet1!EK28</f>
        <v>3471.7977111638875</v>
      </c>
      <c r="BG22" s="73">
        <f>Sheet1!EL28</f>
        <v>281.9160247570116</v>
      </c>
      <c r="BH22" s="62">
        <f>Sheet1!EP28</f>
        <v>3.4202881713040485E-2</v>
      </c>
      <c r="BI22" s="73">
        <f>Sheet1!EQ28</f>
        <v>2.778371636319658E-3</v>
      </c>
      <c r="BJ22" s="82">
        <v>1204.531483254349</v>
      </c>
      <c r="BK22" s="83">
        <v>0.86113767016899001</v>
      </c>
      <c r="BL22" s="84">
        <f t="shared" si="14"/>
        <v>4.1198447841381707E-2</v>
      </c>
      <c r="BM22" s="85">
        <f t="shared" si="15"/>
        <v>3.3467657137004046E-3</v>
      </c>
    </row>
    <row r="23" spans="1:65" x14ac:dyDescent="0.25">
      <c r="A23" s="59" t="s">
        <v>111</v>
      </c>
      <c r="B23" s="75">
        <f>Sheet1!BE29</f>
        <v>56008.950206819027</v>
      </c>
      <c r="C23" s="76">
        <f>Sheet1!BF29</f>
        <v>3770.3735144905772</v>
      </c>
      <c r="D23" s="77">
        <f>Sheet1!BJ29</f>
        <v>2.747557037371549</v>
      </c>
      <c r="E23" s="78">
        <f>Sheet1!BK29</f>
        <v>0.18508179075230421</v>
      </c>
      <c r="F23" s="82">
        <v>1297.9981965301197</v>
      </c>
      <c r="G23" s="83">
        <v>0.93859969530482301</v>
      </c>
      <c r="H23" s="84">
        <f t="shared" si="0"/>
        <v>3.5663240793719093</v>
      </c>
      <c r="I23" s="85">
        <f t="shared" si="1"/>
        <v>0.24024967181403717</v>
      </c>
      <c r="J23" s="81">
        <f>Sheet1!BQ29</f>
        <v>26050.668183416408</v>
      </c>
      <c r="K23" s="78">
        <f>Sheet1!BR29</f>
        <v>1388.0066444124725</v>
      </c>
      <c r="L23" s="77">
        <f>Sheet1!BV29</f>
        <v>0.23434024956746136</v>
      </c>
      <c r="M23" s="78">
        <f>Sheet1!BW29</f>
        <v>1.2499393233370725E-2</v>
      </c>
      <c r="N23" s="82">
        <v>1297.9981965301197</v>
      </c>
      <c r="O23" s="83">
        <v>0.93859969530482301</v>
      </c>
      <c r="P23" s="84">
        <f t="shared" si="2"/>
        <v>0.30417322131298302</v>
      </c>
      <c r="Q23" s="85">
        <f t="shared" si="3"/>
        <v>1.6225680750981922E-2</v>
      </c>
      <c r="R23" s="61">
        <f>Sheet1!CC29</f>
        <v>9371.2884628440752</v>
      </c>
      <c r="S23" s="73">
        <f>Sheet1!CD29</f>
        <v>549.85669514672793</v>
      </c>
      <c r="T23" s="62">
        <f>Sheet1!CH29</f>
        <v>0.35675683199497776</v>
      </c>
      <c r="U23" s="73">
        <f>Sheet1!CI29</f>
        <v>2.0951340128429304E-2</v>
      </c>
      <c r="V23" s="82">
        <v>1297.9981965301197</v>
      </c>
      <c r="W23" s="83">
        <v>0.93859969530482301</v>
      </c>
      <c r="X23" s="84">
        <f t="shared" si="4"/>
        <v>0.46306972452928002</v>
      </c>
      <c r="Y23" s="85">
        <f t="shared" si="5"/>
        <v>2.7196863152812698E-2</v>
      </c>
      <c r="Z23" s="61">
        <f>Sheet1!CO29</f>
        <v>11962980.607192533</v>
      </c>
      <c r="AA23" s="73">
        <f>Sheet1!CP29</f>
        <v>531043.95684346196</v>
      </c>
      <c r="AB23" s="62">
        <f>Sheet1!CT29</f>
        <v>96.21648629652816</v>
      </c>
      <c r="AC23" s="73">
        <f>Sheet1!CU29</f>
        <v>4.2764475845511694</v>
      </c>
      <c r="AD23" s="82">
        <v>1297.9981965301197</v>
      </c>
      <c r="AE23" s="83">
        <v>0.93859969530482301</v>
      </c>
      <c r="AF23" s="84">
        <f t="shared" si="6"/>
        <v>124.88882568935853</v>
      </c>
      <c r="AG23" s="85">
        <f t="shared" si="7"/>
        <v>5.5515558403031644</v>
      </c>
      <c r="AH23" s="61">
        <f>Sheet1!DA29</f>
        <v>31516.274285527597</v>
      </c>
      <c r="AI23" s="73">
        <f>Sheet1!DB29</f>
        <v>1535.8362153444268</v>
      </c>
      <c r="AJ23" s="62">
        <f>Sheet1!DF29</f>
        <v>0.22611924526311422</v>
      </c>
      <c r="AK23" s="73">
        <f>Sheet1!DG29</f>
        <v>1.1033570926734237E-2</v>
      </c>
      <c r="AL23" s="82">
        <v>1297.9981965301197</v>
      </c>
      <c r="AM23" s="83">
        <v>0.93859969530482301</v>
      </c>
      <c r="AN23" s="84">
        <f t="shared" si="8"/>
        <v>0.29350237255227407</v>
      </c>
      <c r="AO23" s="85">
        <f t="shared" si="9"/>
        <v>1.432312766853386E-2</v>
      </c>
      <c r="AP23" s="61">
        <f>Sheet1!DM29</f>
        <v>18984.813896721847</v>
      </c>
      <c r="AQ23" s="73">
        <f>Sheet1!DN29</f>
        <v>1041.2767367413746</v>
      </c>
      <c r="AR23" s="62">
        <f>Sheet1!DR29</f>
        <v>0.22389600434849394</v>
      </c>
      <c r="AS23" s="73">
        <f>Sheet1!DS29</f>
        <v>1.2292658341159316E-2</v>
      </c>
      <c r="AT23" s="82">
        <v>1297.9981965301197</v>
      </c>
      <c r="AU23" s="83">
        <v>0.93859969530482301</v>
      </c>
      <c r="AV23" s="84">
        <f t="shared" si="10"/>
        <v>0.29061660985464499</v>
      </c>
      <c r="AW23" s="85">
        <f t="shared" si="11"/>
        <v>1.5957232193868104E-2</v>
      </c>
      <c r="AX23" s="61">
        <f>Sheet1!DY29</f>
        <v>700.41090221610966</v>
      </c>
      <c r="AY23" s="73">
        <f>Sheet1!DZ29</f>
        <v>181.46650256113162</v>
      </c>
      <c r="AZ23" s="62">
        <f>Sheet1!ED29</f>
        <v>1.248860463262445E-2</v>
      </c>
      <c r="BA23" s="73">
        <f>Sheet1!EE29</f>
        <v>3.2357386449793431E-3</v>
      </c>
      <c r="BB23" s="82">
        <v>1297.9981965301197</v>
      </c>
      <c r="BC23" s="83">
        <v>0.93859969530482301</v>
      </c>
      <c r="BD23" s="84">
        <f t="shared" si="12"/>
        <v>1.6210186290324235E-2</v>
      </c>
      <c r="BE23" s="85">
        <f t="shared" si="13"/>
        <v>4.1999992828757691E-3</v>
      </c>
      <c r="BF23" s="61">
        <f>Sheet1!EK29</f>
        <v>10295.560000087344</v>
      </c>
      <c r="BG23" s="73">
        <f>Sheet1!EL29</f>
        <v>543.35313181149081</v>
      </c>
      <c r="BH23" s="62">
        <f>Sheet1!EP29</f>
        <v>0.101428092921476</v>
      </c>
      <c r="BI23" s="73">
        <f>Sheet1!EQ29</f>
        <v>5.3576514944416636E-3</v>
      </c>
      <c r="BJ23" s="82">
        <v>1297.9981965301197</v>
      </c>
      <c r="BK23" s="83">
        <v>0.93859969530482301</v>
      </c>
      <c r="BL23" s="84">
        <f t="shared" si="14"/>
        <v>0.13165348168956523</v>
      </c>
      <c r="BM23" s="85">
        <f t="shared" si="15"/>
        <v>6.9548735734780822E-3</v>
      </c>
    </row>
    <row r="24" spans="1:65" x14ac:dyDescent="0.25">
      <c r="A24" s="59" t="s">
        <v>34</v>
      </c>
      <c r="B24" s="75">
        <f>Sheet1!BE30</f>
        <v>9183.5153434567601</v>
      </c>
      <c r="C24" s="76">
        <f>Sheet1!BF30</f>
        <v>1083.3142994479126</v>
      </c>
      <c r="D24" s="77">
        <f>Sheet1!BJ30</f>
        <v>0.45050357338517344</v>
      </c>
      <c r="E24" s="78">
        <f>Sheet1!BK30</f>
        <v>5.3154281761294969E-2</v>
      </c>
      <c r="F24" s="82">
        <v>1230.4314875840919</v>
      </c>
      <c r="G24" s="83">
        <v>0.88836186303674436</v>
      </c>
      <c r="H24" s="84">
        <f t="shared" si="0"/>
        <v>0.5543137819622681</v>
      </c>
      <c r="I24" s="85">
        <f t="shared" si="1"/>
        <v>6.5403926444479815E-2</v>
      </c>
      <c r="J24" s="81">
        <f>Sheet1!BQ30</f>
        <v>297.25969180758045</v>
      </c>
      <c r="K24" s="78">
        <f>Sheet1!BR30</f>
        <v>76.952028483431832</v>
      </c>
      <c r="L24" s="77">
        <f>Sheet1!BV30</f>
        <v>2.6740162622346801E-3</v>
      </c>
      <c r="M24" s="78">
        <f>Sheet1!BW30</f>
        <v>6.9225802227750868E-4</v>
      </c>
      <c r="N24" s="82">
        <v>1230.4314875840919</v>
      </c>
      <c r="O24" s="83">
        <v>0.88836186303674436</v>
      </c>
      <c r="P24" s="84">
        <f t="shared" si="2"/>
        <v>3.2901938073654703E-3</v>
      </c>
      <c r="Q24" s="85">
        <f t="shared" si="3"/>
        <v>8.5177938061044289E-4</v>
      </c>
      <c r="R24" s="61">
        <f>Sheet1!CC30</f>
        <v>2848.5771109727402</v>
      </c>
      <c r="S24" s="73">
        <f>Sheet1!CD30</f>
        <v>283.72521460526855</v>
      </c>
      <c r="T24" s="62">
        <f>Sheet1!CH30</f>
        <v>0.10844286245518274</v>
      </c>
      <c r="U24" s="73">
        <f>Sheet1!CI30</f>
        <v>1.0804535493997387E-2</v>
      </c>
      <c r="V24" s="82">
        <v>1230.4314875840919</v>
      </c>
      <c r="W24" s="83">
        <v>0.88836186303674436</v>
      </c>
      <c r="X24" s="84">
        <f t="shared" si="4"/>
        <v>0.13343151256860755</v>
      </c>
      <c r="Y24" s="85">
        <f t="shared" si="5"/>
        <v>1.3294589726420532E-2</v>
      </c>
      <c r="Z24" s="61">
        <f>Sheet1!CO30</f>
        <v>22299118.59012644</v>
      </c>
      <c r="AA24" s="73">
        <f>Sheet1!CP30</f>
        <v>1100383.0106558022</v>
      </c>
      <c r="AB24" s="62">
        <f>Sheet1!CT30</f>
        <v>179.34851762290637</v>
      </c>
      <c r="AC24" s="73">
        <f>Sheet1!CU30</f>
        <v>8.8591723694412092</v>
      </c>
      <c r="AD24" s="82">
        <v>1230.4314875840919</v>
      </c>
      <c r="AE24" s="83">
        <v>0.88836186303674436</v>
      </c>
      <c r="AF24" s="84">
        <f t="shared" si="6"/>
        <v>220.67606333475442</v>
      </c>
      <c r="AG24" s="85">
        <f t="shared" si="7"/>
        <v>10.901768955312971</v>
      </c>
      <c r="AH24" s="61">
        <f>Sheet1!DA30</f>
        <v>422.00026503817668</v>
      </c>
      <c r="AI24" s="73">
        <f>Sheet1!DB30</f>
        <v>91.82578816807559</v>
      </c>
      <c r="AJ24" s="62">
        <f>Sheet1!DF30</f>
        <v>3.0277176980619512E-3</v>
      </c>
      <c r="AK24" s="73">
        <f>Sheet1!DG30</f>
        <v>6.5886413984081568E-4</v>
      </c>
      <c r="AL24" s="82">
        <v>1230.4314875840919</v>
      </c>
      <c r="AM24" s="83">
        <v>0.88836186303674436</v>
      </c>
      <c r="AN24" s="84">
        <f t="shared" si="8"/>
        <v>3.7253991912110491E-3</v>
      </c>
      <c r="AO24" s="85">
        <f t="shared" si="9"/>
        <v>8.1069164566426391E-4</v>
      </c>
      <c r="AP24" s="61">
        <f>Sheet1!DM30</f>
        <v>192.13345154963977</v>
      </c>
      <c r="AQ24" s="73">
        <f>Sheet1!DN30</f>
        <v>74.149066351590193</v>
      </c>
      <c r="AR24" s="62">
        <f>Sheet1!DR30</f>
        <v>2.2659117090990974E-3</v>
      </c>
      <c r="AS24" s="73">
        <f>Sheet1!DS30</f>
        <v>8.7448945090696552E-4</v>
      </c>
      <c r="AT24" s="82">
        <v>1230.4314875840919</v>
      </c>
      <c r="AU24" s="83">
        <v>0.88836186303674436</v>
      </c>
      <c r="AV24" s="84">
        <f t="shared" si="10"/>
        <v>2.7880491149610146E-3</v>
      </c>
      <c r="AW24" s="85">
        <f t="shared" si="11"/>
        <v>1.0760012388393064E-3</v>
      </c>
      <c r="AX24" s="61">
        <f>Sheet1!DY30</f>
        <v>5476.4723171013638</v>
      </c>
      <c r="AY24" s="73">
        <f>Sheet1!DZ30</f>
        <v>462.28671975003294</v>
      </c>
      <c r="AZ24" s="62">
        <f>Sheet1!ED30</f>
        <v>9.7647677004160965E-2</v>
      </c>
      <c r="BA24" s="73">
        <f>Sheet1!EE30</f>
        <v>8.2456067757536704E-3</v>
      </c>
      <c r="BB24" s="82">
        <v>1230.4314875840919</v>
      </c>
      <c r="BC24" s="83">
        <v>0.88836186303674436</v>
      </c>
      <c r="BD24" s="84">
        <f t="shared" si="12"/>
        <v>0.12014877647536069</v>
      </c>
      <c r="BE24" s="85">
        <f t="shared" si="13"/>
        <v>1.0146025050341128E-2</v>
      </c>
      <c r="BF24" s="61">
        <f>Sheet1!EK30</f>
        <v>316.08730156805598</v>
      </c>
      <c r="BG24" s="73">
        <f>Sheet1!EL30</f>
        <v>71.282886365243172</v>
      </c>
      <c r="BH24" s="62">
        <f>Sheet1!EP30</f>
        <v>3.1139765291515378E-3</v>
      </c>
      <c r="BI24" s="73">
        <f>Sheet1!EQ30</f>
        <v>7.0228696912374414E-4</v>
      </c>
      <c r="BJ24" s="82">
        <v>1230.4314875840919</v>
      </c>
      <c r="BK24" s="83">
        <v>0.88836186303674436</v>
      </c>
      <c r="BL24" s="84">
        <f t="shared" si="14"/>
        <v>3.8315347730658741E-3</v>
      </c>
      <c r="BM24" s="85">
        <f t="shared" si="15"/>
        <v>8.641204281269445E-4</v>
      </c>
    </row>
    <row r="25" spans="1:65" x14ac:dyDescent="0.25">
      <c r="A25" s="59" t="s">
        <v>58</v>
      </c>
      <c r="B25" s="75">
        <f>Sheet1!BE31</f>
        <v>12305.028909078643</v>
      </c>
      <c r="C25" s="76">
        <f>Sheet1!BF31</f>
        <v>1155.0245190907351</v>
      </c>
      <c r="D25" s="77">
        <f>Sheet1!BJ31</f>
        <v>0.60363153834087035</v>
      </c>
      <c r="E25" s="78">
        <f>Sheet1!BK31</f>
        <v>5.6679982429194899E-2</v>
      </c>
      <c r="F25" s="82">
        <v>1264.4162608757956</v>
      </c>
      <c r="G25" s="83">
        <v>0.91098361190484989</v>
      </c>
      <c r="H25" s="84">
        <f t="shared" si="0"/>
        <v>0.76324153265566774</v>
      </c>
      <c r="I25" s="85">
        <f t="shared" si="1"/>
        <v>7.1669201091840551E-2</v>
      </c>
      <c r="J25" s="81">
        <f>Sheet1!BQ31</f>
        <v>2121.3291513969834</v>
      </c>
      <c r="K25" s="78">
        <f>Sheet1!BR31</f>
        <v>258.62203151997636</v>
      </c>
      <c r="L25" s="77">
        <f>Sheet1!BV31</f>
        <v>1.9082535589991394E-2</v>
      </c>
      <c r="M25" s="78">
        <f>Sheet1!BW31</f>
        <v>2.326929719015399E-3</v>
      </c>
      <c r="N25" s="82">
        <v>1264.4162608757956</v>
      </c>
      <c r="O25" s="83">
        <v>0.91098361190484989</v>
      </c>
      <c r="P25" s="84">
        <f t="shared" si="2"/>
        <v>2.4128268298726212E-2</v>
      </c>
      <c r="Q25" s="85">
        <f t="shared" si="3"/>
        <v>2.9422591300441118E-3</v>
      </c>
      <c r="R25" s="61">
        <f>Sheet1!CC31</f>
        <v>3144.293476104076</v>
      </c>
      <c r="S25" s="73">
        <f>Sheet1!CD31</f>
        <v>340.75925108671055</v>
      </c>
      <c r="T25" s="62">
        <f>Sheet1!CH31</f>
        <v>0.11970052825125918</v>
      </c>
      <c r="U25" s="73">
        <f>Sheet1!CI31</f>
        <v>1.2975820591886395E-2</v>
      </c>
      <c r="V25" s="82">
        <v>1264.4162608757956</v>
      </c>
      <c r="W25" s="83">
        <v>0.91098361190484989</v>
      </c>
      <c r="X25" s="84">
        <f t="shared" si="4"/>
        <v>0.15135129435631467</v>
      </c>
      <c r="Y25" s="85">
        <f t="shared" si="5"/>
        <v>1.6407200925698202E-2</v>
      </c>
      <c r="Z25" s="61">
        <f>Sheet1!CO31</f>
        <v>11608565.363364516</v>
      </c>
      <c r="AA25" s="73">
        <f>Sheet1!CP31</f>
        <v>645602.27800669975</v>
      </c>
      <c r="AB25" s="62">
        <f>Sheet1!CT31</f>
        <v>93.365976831474228</v>
      </c>
      <c r="AC25" s="73">
        <f>Sheet1!CU31</f>
        <v>5.1966203435479716</v>
      </c>
      <c r="AD25" s="82">
        <v>1264.4162608757956</v>
      </c>
      <c r="AE25" s="83">
        <v>0.91098361190484989</v>
      </c>
      <c r="AF25" s="84">
        <f t="shared" si="6"/>
        <v>118.05345931826881</v>
      </c>
      <c r="AG25" s="85">
        <f t="shared" si="7"/>
        <v>6.5712417409703541</v>
      </c>
      <c r="AH25" s="61">
        <f>Sheet1!DA31</f>
        <v>2714.4700674397322</v>
      </c>
      <c r="AI25" s="73">
        <f>Sheet1!DB31</f>
        <v>309.63171589893238</v>
      </c>
      <c r="AJ25" s="62">
        <f>Sheet1!DF31</f>
        <v>1.9475459484138445E-2</v>
      </c>
      <c r="AK25" s="73">
        <f>Sheet1!DG31</f>
        <v>2.2220405085943079E-3</v>
      </c>
      <c r="AL25" s="82">
        <v>1264.4162608757956</v>
      </c>
      <c r="AM25" s="83">
        <v>0.91098361190484989</v>
      </c>
      <c r="AN25" s="84">
        <f t="shared" si="8"/>
        <v>2.4625087659772383E-2</v>
      </c>
      <c r="AO25" s="85">
        <f t="shared" si="9"/>
        <v>2.8096401684349986E-3</v>
      </c>
      <c r="AP25" s="61">
        <f>Sheet1!DM31</f>
        <v>1616.0337902117888</v>
      </c>
      <c r="AQ25" s="73">
        <f>Sheet1!DN31</f>
        <v>199.14407055190048</v>
      </c>
      <c r="AR25" s="62">
        <f>Sheet1!DR31</f>
        <v>1.9058575474529604E-2</v>
      </c>
      <c r="AS25" s="73">
        <f>Sheet1!DS31</f>
        <v>2.349062348272658E-3</v>
      </c>
      <c r="AT25" s="82">
        <v>1264.4162608757956</v>
      </c>
      <c r="AU25" s="83">
        <v>0.91098361190484989</v>
      </c>
      <c r="AV25" s="84">
        <f t="shared" si="10"/>
        <v>2.4097972739123865E-2</v>
      </c>
      <c r="AW25" s="85">
        <f t="shared" si="11"/>
        <v>2.9702433748479934E-3</v>
      </c>
      <c r="AX25" s="61">
        <f>Sheet1!DY31</f>
        <v>371.48335223752355</v>
      </c>
      <c r="AY25" s="73">
        <f>Sheet1!DZ31</f>
        <v>149.91228251760865</v>
      </c>
      <c r="AZ25" s="62">
        <f>Sheet1!ED31</f>
        <v>6.6236957463362729E-3</v>
      </c>
      <c r="BA25" s="73">
        <f>Sheet1!EE31</f>
        <v>2.6730360098756751E-3</v>
      </c>
      <c r="BB25" s="82">
        <v>1264.4162608757956</v>
      </c>
      <c r="BC25" s="83">
        <v>0.91098361190484989</v>
      </c>
      <c r="BD25" s="84">
        <f t="shared" si="12"/>
        <v>8.3751086087614224E-3</v>
      </c>
      <c r="BE25" s="85">
        <f t="shared" si="13"/>
        <v>3.379835583169225E-3</v>
      </c>
      <c r="BF25" s="61">
        <f>Sheet1!EK31</f>
        <v>924.45243017552673</v>
      </c>
      <c r="BG25" s="73">
        <f>Sheet1!EL31</f>
        <v>173.8588576949769</v>
      </c>
      <c r="BH25" s="62">
        <f>Sheet1!EP31</f>
        <v>9.1073673494722149E-3</v>
      </c>
      <c r="BI25" s="73">
        <f>Sheet1!EQ31</f>
        <v>1.7129132612286834E-3</v>
      </c>
      <c r="BJ25" s="82">
        <v>1264.4162608757956</v>
      </c>
      <c r="BK25" s="83">
        <v>0.91098361190484989</v>
      </c>
      <c r="BL25" s="84">
        <f t="shared" si="14"/>
        <v>1.1515503370441963E-2</v>
      </c>
      <c r="BM25" s="85">
        <f t="shared" si="15"/>
        <v>2.1658512719152615E-3</v>
      </c>
    </row>
    <row r="26" spans="1:65" x14ac:dyDescent="0.25">
      <c r="A26" s="59" t="s">
        <v>95</v>
      </c>
      <c r="B26" s="75">
        <f>Sheet1!BE32</f>
        <v>9512.2544930857512</v>
      </c>
      <c r="C26" s="76">
        <f>Sheet1!BF32</f>
        <v>968.72192196527897</v>
      </c>
      <c r="D26" s="77">
        <f>Sheet1!BJ32</f>
        <v>0.46663009531938932</v>
      </c>
      <c r="E26" s="78">
        <f>Sheet1!BK32</f>
        <v>4.753518481643515E-2</v>
      </c>
      <c r="F26" s="82">
        <v>1268.9810330948756</v>
      </c>
      <c r="G26" s="83">
        <v>0.90993078196531851</v>
      </c>
      <c r="H26" s="84">
        <f t="shared" si="0"/>
        <v>0.59214474043155896</v>
      </c>
      <c r="I26" s="85">
        <f t="shared" si="1"/>
        <v>6.0322742301111086E-2</v>
      </c>
      <c r="J26" s="81">
        <f>Sheet1!BQ32</f>
        <v>2639.9408831148112</v>
      </c>
      <c r="K26" s="78">
        <f>Sheet1!BR32</f>
        <v>392.60086960316403</v>
      </c>
      <c r="L26" s="77">
        <f>Sheet1!BV32</f>
        <v>2.3747736566169613E-2</v>
      </c>
      <c r="M26" s="78">
        <f>Sheet1!BW32</f>
        <v>3.53215361412642E-3</v>
      </c>
      <c r="N26" s="82">
        <v>1268.9810330948756</v>
      </c>
      <c r="O26" s="83">
        <v>0.90993078196531851</v>
      </c>
      <c r="P26" s="84">
        <f t="shared" si="2"/>
        <v>3.0135427281402869E-2</v>
      </c>
      <c r="Q26" s="85">
        <f t="shared" si="3"/>
        <v>4.4822880298534635E-3</v>
      </c>
      <c r="R26" s="61">
        <f>Sheet1!CC32</f>
        <v>3160.5483968140802</v>
      </c>
      <c r="S26" s="73">
        <f>Sheet1!CD32</f>
        <v>364.67675038306089</v>
      </c>
      <c r="T26" s="62">
        <f>Sheet1!CH32</f>
        <v>0.12031933899855643</v>
      </c>
      <c r="U26" s="73">
        <f>Sheet1!CI32</f>
        <v>1.3886148435393379E-2</v>
      </c>
      <c r="V26" s="82">
        <v>1268.9810330948756</v>
      </c>
      <c r="W26" s="83">
        <v>0.90993078196531851</v>
      </c>
      <c r="X26" s="84">
        <f t="shared" si="4"/>
        <v>0.15268295910368071</v>
      </c>
      <c r="Y26" s="85">
        <f t="shared" si="5"/>
        <v>1.7621599094956801E-2</v>
      </c>
      <c r="Z26" s="61">
        <f>Sheet1!CO32</f>
        <v>4893203.941401246</v>
      </c>
      <c r="AA26" s="73">
        <f>Sheet1!CP32</f>
        <v>266858.68347002054</v>
      </c>
      <c r="AB26" s="62">
        <f>Sheet1!CT32</f>
        <v>39.355316658365737</v>
      </c>
      <c r="AC26" s="73">
        <f>Sheet1!CU32</f>
        <v>2.1480830402311755</v>
      </c>
      <c r="AD26" s="82">
        <v>1268.9810330948756</v>
      </c>
      <c r="AE26" s="83">
        <v>0.90993078196531851</v>
      </c>
      <c r="AF26" s="84">
        <f t="shared" si="6"/>
        <v>49.941150390908923</v>
      </c>
      <c r="AG26" s="85">
        <f t="shared" si="7"/>
        <v>2.7261118525117101</v>
      </c>
      <c r="AH26" s="61">
        <f>Sheet1!DA32</f>
        <v>3242.0329625446216</v>
      </c>
      <c r="AI26" s="73">
        <f>Sheet1!DB32</f>
        <v>275.57387216857256</v>
      </c>
      <c r="AJ26" s="62">
        <f>Sheet1!DF32</f>
        <v>2.3260555482135913E-2</v>
      </c>
      <c r="AK26" s="73">
        <f>Sheet1!DG32</f>
        <v>1.9780065523761743E-3</v>
      </c>
      <c r="AL26" s="82">
        <v>1268.9810330948756</v>
      </c>
      <c r="AM26" s="83">
        <v>0.90993078196531851</v>
      </c>
      <c r="AN26" s="84">
        <f t="shared" si="8"/>
        <v>2.9517203726081499E-2</v>
      </c>
      <c r="AO26" s="85">
        <f t="shared" si="9"/>
        <v>2.510142033524127E-3</v>
      </c>
      <c r="AP26" s="61">
        <f>Sheet1!DM32</f>
        <v>1838.1032771091582</v>
      </c>
      <c r="AQ26" s="73">
        <f>Sheet1!DN32</f>
        <v>146.49566359941201</v>
      </c>
      <c r="AR26" s="62">
        <f>Sheet1!DR32</f>
        <v>2.1677535611538196E-2</v>
      </c>
      <c r="AS26" s="73">
        <f>Sheet1!DS32</f>
        <v>1.7285147702064089E-3</v>
      </c>
      <c r="AT26" s="82">
        <v>1268.9810330948756</v>
      </c>
      <c r="AU26" s="83">
        <v>0.90993078196531851</v>
      </c>
      <c r="AV26" s="84">
        <f t="shared" si="10"/>
        <v>2.7508381535280693E-2</v>
      </c>
      <c r="AW26" s="85">
        <f t="shared" si="11"/>
        <v>2.193541147769533E-3</v>
      </c>
      <c r="AX26" s="61">
        <f>Sheet1!DY32</f>
        <v>374.44552036311347</v>
      </c>
      <c r="AY26" s="73">
        <f>Sheet1!DZ32</f>
        <v>159.29450432164387</v>
      </c>
      <c r="AZ26" s="62">
        <f>Sheet1!ED32</f>
        <v>6.6765123807701566E-3</v>
      </c>
      <c r="BA26" s="73">
        <f>Sheet1!EE32</f>
        <v>2.8403229785682483E-3</v>
      </c>
      <c r="BB26" s="82">
        <v>1268.9810330948756</v>
      </c>
      <c r="BC26" s="83">
        <v>0.90993078196531851</v>
      </c>
      <c r="BD26" s="84">
        <f t="shared" si="12"/>
        <v>8.4723675784204415E-3</v>
      </c>
      <c r="BE26" s="85">
        <f t="shared" si="13"/>
        <v>3.604321107583042E-3</v>
      </c>
      <c r="BF26" s="61">
        <f>Sheet1!EK32</f>
        <v>1097.3831491089852</v>
      </c>
      <c r="BG26" s="73">
        <f>Sheet1!EL32</f>
        <v>174.94289499577746</v>
      </c>
      <c r="BH26" s="62">
        <f>Sheet1!EP32</f>
        <v>1.0811017566537793E-2</v>
      </c>
      <c r="BI26" s="73">
        <f>Sheet1!EQ32</f>
        <v>1.7236405884121068E-3</v>
      </c>
      <c r="BJ26" s="82">
        <v>1268.9810330948756</v>
      </c>
      <c r="BK26" s="83">
        <v>0.90993078196531851</v>
      </c>
      <c r="BL26" s="84">
        <f t="shared" si="14"/>
        <v>1.3718976240391976E-2</v>
      </c>
      <c r="BM26" s="85">
        <f t="shared" si="15"/>
        <v>2.1872893361312745E-3</v>
      </c>
    </row>
    <row r="27" spans="1:65" x14ac:dyDescent="0.25">
      <c r="A27" s="59" t="s">
        <v>125</v>
      </c>
      <c r="B27" s="75">
        <f>Sheet1!BE33</f>
        <v>17227.021394013624</v>
      </c>
      <c r="C27" s="76">
        <f>Sheet1!BF33</f>
        <v>1909.8671685128747</v>
      </c>
      <c r="D27" s="77">
        <f>Sheet1!BJ33</f>
        <v>0.84508321775882378</v>
      </c>
      <c r="E27" s="78">
        <f>Sheet1!BK33</f>
        <v>9.3712910473939065E-2</v>
      </c>
      <c r="F27" s="82">
        <v>1253.8823176440767</v>
      </c>
      <c r="G27" s="83">
        <v>0.90616737623103161</v>
      </c>
      <c r="H27" s="84">
        <f t="shared" si="0"/>
        <v>1.0596349036855479</v>
      </c>
      <c r="I27" s="85">
        <f t="shared" si="1"/>
        <v>0.11750745669100317</v>
      </c>
      <c r="J27" s="81">
        <f>Sheet1!BQ33</f>
        <v>1655.2596514089191</v>
      </c>
      <c r="K27" s="78">
        <f>Sheet1!BR33</f>
        <v>175.43847361887958</v>
      </c>
      <c r="L27" s="77">
        <f>Sheet1!BV33</f>
        <v>1.4889981211961563E-2</v>
      </c>
      <c r="M27" s="78">
        <f>Sheet1!BW33</f>
        <v>1.5785980853415026E-3</v>
      </c>
      <c r="N27" s="82">
        <v>1253.8823176440767</v>
      </c>
      <c r="O27" s="83">
        <v>0.90616737623103161</v>
      </c>
      <c r="P27" s="84">
        <f t="shared" si="2"/>
        <v>1.8670284151731123E-2</v>
      </c>
      <c r="Q27" s="85">
        <f t="shared" si="3"/>
        <v>1.9794222135833799E-3</v>
      </c>
      <c r="R27" s="61">
        <f>Sheet1!CC33</f>
        <v>3117.822590357971</v>
      </c>
      <c r="S27" s="73">
        <f>Sheet1!CD33</f>
        <v>307.29562343189144</v>
      </c>
      <c r="T27" s="62">
        <f>Sheet1!CH33</f>
        <v>0.11869280456669602</v>
      </c>
      <c r="U27" s="73">
        <f>Sheet1!CI33</f>
        <v>1.1702197223283623E-2</v>
      </c>
      <c r="V27" s="82">
        <v>1253.8823176440767</v>
      </c>
      <c r="W27" s="83">
        <v>0.90616737623103161</v>
      </c>
      <c r="X27" s="84">
        <f t="shared" si="4"/>
        <v>0.14882680887776426</v>
      </c>
      <c r="Y27" s="85">
        <f t="shared" si="5"/>
        <v>1.4673572365864307E-2</v>
      </c>
      <c r="Z27" s="61">
        <f>Sheet1!CO33</f>
        <v>1896919.3490525295</v>
      </c>
      <c r="AA27" s="73">
        <f>Sheet1!CP33</f>
        <v>116167.01786975407</v>
      </c>
      <c r="AB27" s="62">
        <f>Sheet1!CT33</f>
        <v>15.25664218196575</v>
      </c>
      <c r="AC27" s="73">
        <f>Sheet1!CU33</f>
        <v>0.93492806243536397</v>
      </c>
      <c r="AD27" s="82">
        <v>1253.8823176440767</v>
      </c>
      <c r="AE27" s="83">
        <v>0.90616737623103161</v>
      </c>
      <c r="AF27" s="84">
        <f t="shared" si="6"/>
        <v>19.130033858589599</v>
      </c>
      <c r="AG27" s="85">
        <f t="shared" si="7"/>
        <v>1.1723712839788096</v>
      </c>
      <c r="AH27" s="61">
        <f>Sheet1!DA33</f>
        <v>1320.6184998597382</v>
      </c>
      <c r="AI27" s="73">
        <f>Sheet1!DB33</f>
        <v>154.06175170369568</v>
      </c>
      <c r="AJ27" s="62">
        <f>Sheet1!DF33</f>
        <v>9.4750177563315725E-3</v>
      </c>
      <c r="AK27" s="73">
        <f>Sheet1!DG33</f>
        <v>1.1055968709567812E-3</v>
      </c>
      <c r="AL27" s="82">
        <v>1253.8823176440767</v>
      </c>
      <c r="AM27" s="83">
        <v>0.90616737623103161</v>
      </c>
      <c r="AN27" s="84">
        <f t="shared" si="8"/>
        <v>1.1880557224027812E-2</v>
      </c>
      <c r="AO27" s="85">
        <f t="shared" si="9"/>
        <v>1.3863149551496664E-3</v>
      </c>
      <c r="AP27" s="61">
        <f>Sheet1!DM33</f>
        <v>797.78769121759581</v>
      </c>
      <c r="AQ27" s="73">
        <f>Sheet1!DN33</f>
        <v>106.00764066621312</v>
      </c>
      <c r="AR27" s="62">
        <f>Sheet1!DR33</f>
        <v>9.4086503746488009E-3</v>
      </c>
      <c r="AS27" s="73">
        <f>Sheet1!DS33</f>
        <v>1.2504091353979568E-3</v>
      </c>
      <c r="AT27" s="82">
        <v>1253.8823176440767</v>
      </c>
      <c r="AU27" s="83">
        <v>0.90616737623103161</v>
      </c>
      <c r="AV27" s="84">
        <f t="shared" si="10"/>
        <v>1.1797340337667449E-2</v>
      </c>
      <c r="AW27" s="85">
        <f t="shared" si="11"/>
        <v>1.5678890855475838E-3</v>
      </c>
      <c r="AX27" s="61">
        <f>Sheet1!DY33</f>
        <v>572.66811761017868</v>
      </c>
      <c r="AY27" s="73">
        <f>Sheet1!DZ33</f>
        <v>203.2090900031194</v>
      </c>
      <c r="AZ27" s="62">
        <f>Sheet1!ED33</f>
        <v>1.0210900035842284E-2</v>
      </c>
      <c r="BA27" s="73">
        <f>Sheet1!EE33</f>
        <v>3.6233697314460652E-3</v>
      </c>
      <c r="BB27" s="82">
        <v>1253.8823176440767</v>
      </c>
      <c r="BC27" s="83">
        <v>0.90616737623103161</v>
      </c>
      <c r="BD27" s="84">
        <f t="shared" si="12"/>
        <v>1.2803267002173909E-2</v>
      </c>
      <c r="BE27" s="85">
        <f t="shared" si="13"/>
        <v>4.5432886585886085E-3</v>
      </c>
      <c r="BF27" s="61">
        <f>Sheet1!EK33</f>
        <v>493.80242184726819</v>
      </c>
      <c r="BG27" s="73">
        <f>Sheet1!EL33</f>
        <v>87.487379518577242</v>
      </c>
      <c r="BH27" s="62">
        <f>Sheet1!EP33</f>
        <v>4.8647609190320589E-3</v>
      </c>
      <c r="BI27" s="73">
        <f>Sheet1!EQ33</f>
        <v>8.6196135436121296E-4</v>
      </c>
      <c r="BJ27" s="82">
        <v>1253.8823176440767</v>
      </c>
      <c r="BK27" s="83">
        <v>0.90616737623103161</v>
      </c>
      <c r="BL27" s="84">
        <f t="shared" si="14"/>
        <v>6.0998376959402467E-3</v>
      </c>
      <c r="BM27" s="85">
        <f t="shared" si="15"/>
        <v>1.0808070908043528E-3</v>
      </c>
    </row>
    <row r="28" spans="1:65" x14ac:dyDescent="0.25">
      <c r="A28" s="59" t="s">
        <v>33</v>
      </c>
      <c r="B28" s="75">
        <f>Sheet1!BE34</f>
        <v>9329.3069511257145</v>
      </c>
      <c r="C28" s="76">
        <f>Sheet1!BF34</f>
        <v>1077.4669400204821</v>
      </c>
      <c r="D28" s="77">
        <f>Sheet1!BJ34</f>
        <v>0.45765547957447705</v>
      </c>
      <c r="E28" s="78">
        <f>Sheet1!BK34</f>
        <v>5.2867870371819073E-2</v>
      </c>
      <c r="F28" s="82">
        <v>1281.4789553980056</v>
      </c>
      <c r="G28" s="83">
        <v>0.92425892969093082</v>
      </c>
      <c r="H28" s="84">
        <f t="shared" si="0"/>
        <v>0.58647586589727418</v>
      </c>
      <c r="I28" s="85">
        <f t="shared" si="1"/>
        <v>6.7750383763883731E-2</v>
      </c>
      <c r="J28" s="81">
        <f>Sheet1!BQ34</f>
        <v>1267.2798812135015</v>
      </c>
      <c r="K28" s="78">
        <f>Sheet1!BR34</f>
        <v>146.43781016151462</v>
      </c>
      <c r="L28" s="77">
        <f>Sheet1!BV34</f>
        <v>1.1399887386552556E-2</v>
      </c>
      <c r="M28" s="78">
        <f>Sheet1!BW34</f>
        <v>1.3175925285864962E-3</v>
      </c>
      <c r="N28" s="82">
        <v>1281.4789553980056</v>
      </c>
      <c r="O28" s="83">
        <v>0.92425892969093082</v>
      </c>
      <c r="P28" s="84">
        <f t="shared" si="2"/>
        <v>1.4608715779774271E-2</v>
      </c>
      <c r="Q28" s="85">
        <f t="shared" si="3"/>
        <v>1.6884999718587701E-3</v>
      </c>
      <c r="R28" s="61">
        <f>Sheet1!CC34</f>
        <v>3072.4550651753962</v>
      </c>
      <c r="S28" s="73">
        <f>Sheet1!CD34</f>
        <v>296.39781713166229</v>
      </c>
      <c r="T28" s="62">
        <f>Sheet1!CH34</f>
        <v>0.11696570219184545</v>
      </c>
      <c r="U28" s="73">
        <f>Sheet1!CI34</f>
        <v>1.1287352499249175E-2</v>
      </c>
      <c r="V28" s="82">
        <v>1281.4789553980056</v>
      </c>
      <c r="W28" s="83">
        <v>0.92425892969093082</v>
      </c>
      <c r="X28" s="84">
        <f t="shared" si="4"/>
        <v>0.14988908586220032</v>
      </c>
      <c r="Y28" s="85">
        <f t="shared" si="5"/>
        <v>1.4464908674489359E-2</v>
      </c>
      <c r="Z28" s="61">
        <f>Sheet1!CO34</f>
        <v>790953.25227711955</v>
      </c>
      <c r="AA28" s="73">
        <f>Sheet1!CP34</f>
        <v>52366.622109839838</v>
      </c>
      <c r="AB28" s="62">
        <f>Sheet1!CT34</f>
        <v>6.3615201978310001</v>
      </c>
      <c r="AC28" s="73">
        <f>Sheet1!CU34</f>
        <v>0.42141378844179328</v>
      </c>
      <c r="AD28" s="82">
        <v>1281.4789553980056</v>
      </c>
      <c r="AE28" s="83">
        <v>0.92425892969093082</v>
      </c>
      <c r="AF28" s="84">
        <f t="shared" si="6"/>
        <v>8.1521542578597845</v>
      </c>
      <c r="AG28" s="85">
        <f t="shared" si="7"/>
        <v>0.54006490848199562</v>
      </c>
      <c r="AH28" s="61">
        <f>Sheet1!DA34</f>
        <v>1874.3215354156416</v>
      </c>
      <c r="AI28" s="73">
        <f>Sheet1!DB34</f>
        <v>205.17816060153058</v>
      </c>
      <c r="AJ28" s="62">
        <f>Sheet1!DF34</f>
        <v>1.3447660949035663E-2</v>
      </c>
      <c r="AK28" s="73">
        <f>Sheet1!DG34</f>
        <v>1.4724704028738806E-3</v>
      </c>
      <c r="AL28" s="82">
        <v>1281.4789553980056</v>
      </c>
      <c r="AM28" s="83">
        <v>0.92425892969093082</v>
      </c>
      <c r="AN28" s="84">
        <f t="shared" si="8"/>
        <v>1.7232894505516776E-2</v>
      </c>
      <c r="AO28" s="85">
        <f t="shared" si="9"/>
        <v>1.8869807680938684E-3</v>
      </c>
      <c r="AP28" s="61">
        <f>Sheet1!DM34</f>
        <v>847.88564251207788</v>
      </c>
      <c r="AQ28" s="73">
        <f>Sheet1!DN34</f>
        <v>128.8190247831069</v>
      </c>
      <c r="AR28" s="62">
        <f>Sheet1!DR34</f>
        <v>9.9994768732333782E-3</v>
      </c>
      <c r="AS28" s="73">
        <f>Sheet1!DS34</f>
        <v>1.5194183051547409E-3</v>
      </c>
      <c r="AT28" s="82">
        <v>1281.4789553980056</v>
      </c>
      <c r="AU28" s="83">
        <v>0.92425892969093082</v>
      </c>
      <c r="AV28" s="84">
        <f t="shared" si="10"/>
        <v>1.2814119178037625E-2</v>
      </c>
      <c r="AW28" s="85">
        <f t="shared" si="11"/>
        <v>1.9471245166415589E-3</v>
      </c>
      <c r="AX28" s="61">
        <f>Sheet1!DY34</f>
        <v>704.80019854306192</v>
      </c>
      <c r="AY28" s="73">
        <f>Sheet1!DZ34</f>
        <v>190.76528704450351</v>
      </c>
      <c r="AZ28" s="62">
        <f>Sheet1!ED34</f>
        <v>1.2566867529831358E-2</v>
      </c>
      <c r="BA28" s="73">
        <f>Sheet1!EE34</f>
        <v>3.4015352959738364E-3</v>
      </c>
      <c r="BB28" s="82">
        <v>1281.4789553980056</v>
      </c>
      <c r="BC28" s="83">
        <v>0.92425892969093082</v>
      </c>
      <c r="BD28" s="84">
        <f t="shared" si="12"/>
        <v>1.6104176274753402E-2</v>
      </c>
      <c r="BE28" s="85">
        <f t="shared" si="13"/>
        <v>4.3590113726023885E-3</v>
      </c>
      <c r="BF28" s="61">
        <f>Sheet1!EK34</f>
        <v>530.58407369318604</v>
      </c>
      <c r="BG28" s="73">
        <f>Sheet1!EL34</f>
        <v>111.74242294797777</v>
      </c>
      <c r="BH28" s="62">
        <f>Sheet1!EP34</f>
        <v>5.2271203051365046E-3</v>
      </c>
      <c r="BI28" s="73">
        <f>Sheet1!EQ34</f>
        <v>1.1009066723568302E-3</v>
      </c>
      <c r="BJ28" s="82">
        <v>1281.4789553980056</v>
      </c>
      <c r="BK28" s="83">
        <v>0.92425892969093082</v>
      </c>
      <c r="BL28" s="84">
        <f t="shared" si="14"/>
        <v>6.6984446683660322E-3</v>
      </c>
      <c r="BM28" s="85">
        <f t="shared" si="15"/>
        <v>1.4107970046448978E-3</v>
      </c>
    </row>
    <row r="29" spans="1:65" x14ac:dyDescent="0.25">
      <c r="A29" s="59" t="s">
        <v>91</v>
      </c>
      <c r="B29" s="75">
        <f>Sheet1!BE35</f>
        <v>6962.0764361505935</v>
      </c>
      <c r="C29" s="76">
        <f>Sheet1!BF35</f>
        <v>881.01929975460484</v>
      </c>
      <c r="D29" s="77">
        <f>Sheet1!BJ35</f>
        <v>0.34152938121906273</v>
      </c>
      <c r="E29" s="78">
        <f>Sheet1!BK35</f>
        <v>4.3227171600812166E-2</v>
      </c>
      <c r="F29" s="82">
        <v>1273.6912058187231</v>
      </c>
      <c r="G29" s="83">
        <v>0.9160733227614315</v>
      </c>
      <c r="H29" s="84">
        <f t="shared" si="0"/>
        <v>0.43500296938743038</v>
      </c>
      <c r="I29" s="85">
        <f t="shared" si="1"/>
        <v>5.5058957239276875E-2</v>
      </c>
      <c r="J29" s="81">
        <f>Sheet1!BQ35</f>
        <v>463.90650594580279</v>
      </c>
      <c r="K29" s="78">
        <f>Sheet1!BR35</f>
        <v>100.38902300037832</v>
      </c>
      <c r="L29" s="77">
        <f>Sheet1!BV35</f>
        <v>4.1730970435726999E-3</v>
      </c>
      <c r="M29" s="78">
        <f>Sheet1!BW35</f>
        <v>9.0311432616901758E-4</v>
      </c>
      <c r="N29" s="82">
        <v>1273.6912058187231</v>
      </c>
      <c r="O29" s="83">
        <v>0.9160733227614315</v>
      </c>
      <c r="P29" s="84">
        <f t="shared" si="2"/>
        <v>5.3152370054266604E-3</v>
      </c>
      <c r="Q29" s="85">
        <f t="shared" si="3"/>
        <v>1.1502951275127119E-3</v>
      </c>
      <c r="R29" s="61">
        <f>Sheet1!CC35</f>
        <v>2985.7302296364019</v>
      </c>
      <c r="S29" s="73">
        <f>Sheet1!CD35</f>
        <v>431.35427230518934</v>
      </c>
      <c r="T29" s="62">
        <f>Sheet1!CH35</f>
        <v>0.11366416284591145</v>
      </c>
      <c r="U29" s="73">
        <f>Sheet1!CI35</f>
        <v>1.6423713334936651E-2</v>
      </c>
      <c r="V29" s="82">
        <v>1273.6912058187231</v>
      </c>
      <c r="W29" s="83">
        <v>0.9160733227614315</v>
      </c>
      <c r="X29" s="84">
        <f t="shared" si="4"/>
        <v>0.14477304463358467</v>
      </c>
      <c r="Y29" s="85">
        <f t="shared" si="5"/>
        <v>2.091899838454479E-2</v>
      </c>
      <c r="Z29" s="61">
        <f>Sheet1!CO35</f>
        <v>316604.43296935287</v>
      </c>
      <c r="AA29" s="73">
        <f>Sheet1!CP35</f>
        <v>23514.639476655946</v>
      </c>
      <c r="AB29" s="62">
        <f>Sheet1!CT35</f>
        <v>2.5464026973261769</v>
      </c>
      <c r="AC29" s="73">
        <f>Sheet1!CU35</f>
        <v>0.18920926536505228</v>
      </c>
      <c r="AD29" s="82">
        <v>1273.6912058187231</v>
      </c>
      <c r="AE29" s="83">
        <v>0.9160733227614315</v>
      </c>
      <c r="AF29" s="84">
        <f t="shared" si="6"/>
        <v>3.243330722057427</v>
      </c>
      <c r="AG29" s="85">
        <f t="shared" si="7"/>
        <v>0.24100546667859393</v>
      </c>
      <c r="AH29" s="61">
        <f>Sheet1!DA35</f>
        <v>662.66412866657993</v>
      </c>
      <c r="AI29" s="73">
        <f>Sheet1!DB35</f>
        <v>113.33926547879584</v>
      </c>
      <c r="AJ29" s="62">
        <f>Sheet1!DF35</f>
        <v>4.7544043842083807E-3</v>
      </c>
      <c r="AK29" s="73">
        <f>Sheet1!DG35</f>
        <v>8.1325971155206292E-4</v>
      </c>
      <c r="AL29" s="82">
        <v>1273.6912058187231</v>
      </c>
      <c r="AM29" s="83">
        <v>0.9160733227614315</v>
      </c>
      <c r="AN29" s="84">
        <f t="shared" si="8"/>
        <v>6.0556430530721963E-3</v>
      </c>
      <c r="AO29" s="85">
        <f t="shared" si="9"/>
        <v>1.0358508991059297E-3</v>
      </c>
      <c r="AP29" s="61">
        <f>Sheet1!DM35</f>
        <v>275.80769124539711</v>
      </c>
      <c r="AQ29" s="73">
        <f>Sheet1!DN35</f>
        <v>70.246558058830743</v>
      </c>
      <c r="AR29" s="62">
        <f>Sheet1!DR35</f>
        <v>3.2527176918542462E-3</v>
      </c>
      <c r="AS29" s="73">
        <f>Sheet1!DS35</f>
        <v>8.2848653942797995E-4</v>
      </c>
      <c r="AT29" s="82">
        <v>1273.6912058187231</v>
      </c>
      <c r="AU29" s="83">
        <v>0.9160733227614315</v>
      </c>
      <c r="AV29" s="84">
        <f t="shared" si="10"/>
        <v>4.1429579191257287E-3</v>
      </c>
      <c r="AW29" s="85">
        <f t="shared" si="11"/>
        <v>1.0552402264108866E-3</v>
      </c>
      <c r="AX29" s="61">
        <f>Sheet1!DY35</f>
        <v>545.67606707074003</v>
      </c>
      <c r="AY29" s="73">
        <f>Sheet1!DZ35</f>
        <v>185.43572243419257</v>
      </c>
      <c r="AZ29" s="62">
        <f>Sheet1!ED35</f>
        <v>9.7296210518283289E-3</v>
      </c>
      <c r="BA29" s="73">
        <f>Sheet1!EE35</f>
        <v>3.3064631707599474E-3</v>
      </c>
      <c r="BB29" s="82">
        <v>1273.6912058187231</v>
      </c>
      <c r="BC29" s="83">
        <v>0.9160733227614315</v>
      </c>
      <c r="BD29" s="84">
        <f t="shared" si="12"/>
        <v>1.2392532769662458E-2</v>
      </c>
      <c r="BE29" s="85">
        <f t="shared" si="13"/>
        <v>4.2114224947478142E-3</v>
      </c>
      <c r="BF29" s="61">
        <f>Sheet1!EK35</f>
        <v>192.84950609036039</v>
      </c>
      <c r="BG29" s="73">
        <f>Sheet1!EL35</f>
        <v>52.902382034241597</v>
      </c>
      <c r="BH29" s="62">
        <f>Sheet1!EP35</f>
        <v>1.8998828255508088E-3</v>
      </c>
      <c r="BI29" s="73">
        <f>Sheet1!EQ35</f>
        <v>5.2119199691556437E-4</v>
      </c>
      <c r="BJ29" s="82">
        <v>1273.6912058187231</v>
      </c>
      <c r="BK29" s="83">
        <v>0.9160733227614315</v>
      </c>
      <c r="BL29" s="84">
        <f t="shared" si="14"/>
        <v>2.4198640469900922E-3</v>
      </c>
      <c r="BM29" s="85">
        <f t="shared" si="15"/>
        <v>6.6383994451971857E-4</v>
      </c>
    </row>
    <row r="30" spans="1:65" x14ac:dyDescent="0.25">
      <c r="A30" s="59" t="s">
        <v>29</v>
      </c>
      <c r="B30" s="75">
        <f>Sheet1!BE36</f>
        <v>5794.6151269428092</v>
      </c>
      <c r="C30" s="76">
        <f>Sheet1!BF36</f>
        <v>852.75501920469628</v>
      </c>
      <c r="D30" s="77">
        <f>Sheet1!BJ36</f>
        <v>0.28425877492974289</v>
      </c>
      <c r="E30" s="78">
        <f>Sheet1!BK36</f>
        <v>4.183832491850558E-2</v>
      </c>
      <c r="F30" s="82">
        <v>1241.1605201295215</v>
      </c>
      <c r="G30" s="83">
        <v>0.89113457736025403</v>
      </c>
      <c r="H30" s="84">
        <f t="shared" si="0"/>
        <v>0.35281076894318025</v>
      </c>
      <c r="I30" s="85">
        <f t="shared" si="1"/>
        <v>5.1928694962191463E-2</v>
      </c>
      <c r="J30" s="81">
        <f>Sheet1!BQ36</f>
        <v>379.97644727118421</v>
      </c>
      <c r="K30" s="78">
        <f>Sheet1!BR36</f>
        <v>100.17218308566819</v>
      </c>
      <c r="L30" s="77">
        <f>Sheet1!BV36</f>
        <v>3.4180994842954158E-3</v>
      </c>
      <c r="M30" s="78">
        <f>Sheet1!BW36</f>
        <v>9.0114432442006979E-4</v>
      </c>
      <c r="N30" s="82">
        <v>1241.1605201295215</v>
      </c>
      <c r="O30" s="83">
        <v>0.89113457736025403</v>
      </c>
      <c r="P30" s="84">
        <f t="shared" si="2"/>
        <v>4.242410133782547E-3</v>
      </c>
      <c r="Q30" s="85">
        <f t="shared" si="3"/>
        <v>1.1184689060664424E-3</v>
      </c>
      <c r="R30" s="61">
        <f>Sheet1!CC36</f>
        <v>2976.7766680152745</v>
      </c>
      <c r="S30" s="73">
        <f>Sheet1!CD36</f>
        <v>344.72160514939253</v>
      </c>
      <c r="T30" s="62">
        <f>Sheet1!CH36</f>
        <v>0.11332330851283974</v>
      </c>
      <c r="U30" s="73">
        <f>Sheet1!CI36</f>
        <v>1.3126275098365017E-2</v>
      </c>
      <c r="V30" s="82">
        <v>1241.1605201295215</v>
      </c>
      <c r="W30" s="83">
        <v>0.89113457736025403</v>
      </c>
      <c r="X30" s="84">
        <f t="shared" si="4"/>
        <v>0.14065241653659441</v>
      </c>
      <c r="Y30" s="85">
        <f t="shared" si="5"/>
        <v>1.6292127411961906E-2</v>
      </c>
      <c r="Z30" s="61">
        <f>Sheet1!CO36</f>
        <v>191110.55238955369</v>
      </c>
      <c r="AA30" s="73">
        <f>Sheet1!CP36</f>
        <v>13981.363288700035</v>
      </c>
      <c r="AB30" s="62">
        <f>Sheet1!CT36</f>
        <v>1.5370739491173266</v>
      </c>
      <c r="AC30" s="73">
        <f>Sheet1!CU36</f>
        <v>0.11250181757822851</v>
      </c>
      <c r="AD30" s="82">
        <v>1241.1605201295215</v>
      </c>
      <c r="AE30" s="83">
        <v>0.89113457736025403</v>
      </c>
      <c r="AF30" s="84">
        <f t="shared" si="6"/>
        <v>1.9077555021639987</v>
      </c>
      <c r="AG30" s="85">
        <f t="shared" si="7"/>
        <v>0.13963953254745165</v>
      </c>
      <c r="AH30" s="61">
        <f>Sheet1!DA36</f>
        <v>584.13899719626761</v>
      </c>
      <c r="AI30" s="73">
        <f>Sheet1!DB36</f>
        <v>144.39880435504972</v>
      </c>
      <c r="AJ30" s="62">
        <f>Sheet1!DF36</f>
        <v>4.1910115382967853E-3</v>
      </c>
      <c r="AK30" s="73">
        <f>Sheet1!DG36</f>
        <v>1.0360682737561031E-3</v>
      </c>
      <c r="AL30" s="82">
        <v>1241.1605201295215</v>
      </c>
      <c r="AM30" s="83">
        <v>0.89113457736025403</v>
      </c>
      <c r="AN30" s="84">
        <f t="shared" si="8"/>
        <v>5.2017180607412637E-3</v>
      </c>
      <c r="AO30" s="85">
        <f t="shared" si="9"/>
        <v>1.2859324610125984E-3</v>
      </c>
      <c r="AP30" s="61">
        <f>Sheet1!DM36</f>
        <v>292.60738637086928</v>
      </c>
      <c r="AQ30" s="73">
        <f>Sheet1!DN36</f>
        <v>99.067850936219614</v>
      </c>
      <c r="AR30" s="62">
        <f>Sheet1!DR36</f>
        <v>3.450843658920775E-3</v>
      </c>
      <c r="AS30" s="73">
        <f>Sheet1!DS36</f>
        <v>1.1683804737489957E-3</v>
      </c>
      <c r="AT30" s="82">
        <v>1241.1605201295215</v>
      </c>
      <c r="AU30" s="83">
        <v>0.89113457736025403</v>
      </c>
      <c r="AV30" s="84">
        <f t="shared" si="10"/>
        <v>4.2830509105917704E-3</v>
      </c>
      <c r="AW30" s="85">
        <f t="shared" si="11"/>
        <v>1.4501509770842606E-3</v>
      </c>
      <c r="AX30" s="61">
        <f>Sheet1!DY36</f>
        <v>396.98191967440823</v>
      </c>
      <c r="AY30" s="73">
        <f>Sheet1!DZ36</f>
        <v>180.33953342019433</v>
      </c>
      <c r="AZ30" s="62">
        <f>Sheet1!ED36</f>
        <v>7.0783453333287255E-3</v>
      </c>
      <c r="BA30" s="73">
        <f>Sheet1!EE36</f>
        <v>3.2155639303544487E-3</v>
      </c>
      <c r="BB30" s="82">
        <v>1241.1605201295215</v>
      </c>
      <c r="BC30" s="83">
        <v>0.89113457736025403</v>
      </c>
      <c r="BD30" s="84">
        <f t="shared" si="12"/>
        <v>8.7853627755706525E-3</v>
      </c>
      <c r="BE30" s="85">
        <f t="shared" si="13"/>
        <v>3.9910359849589924E-3</v>
      </c>
      <c r="BF30" s="61">
        <f>Sheet1!EK36</f>
        <v>217.87359394997731</v>
      </c>
      <c r="BG30" s="73">
        <f>Sheet1!EL36</f>
        <v>78.984883203116922</v>
      </c>
      <c r="BH30" s="62">
        <f>Sheet1!EP36</f>
        <v>2.1464109899905159E-3</v>
      </c>
      <c r="BI30" s="73">
        <f>Sheet1!EQ36</f>
        <v>7.7814478501253049E-4</v>
      </c>
      <c r="BJ30" s="82">
        <v>1241.1605201295215</v>
      </c>
      <c r="BK30" s="83">
        <v>0.89113457736025403</v>
      </c>
      <c r="BL30" s="84">
        <f t="shared" si="14"/>
        <v>2.6640405807483499E-3</v>
      </c>
      <c r="BM30" s="85">
        <f t="shared" si="15"/>
        <v>9.65804480161526E-4</v>
      </c>
    </row>
    <row r="31" spans="1:65" x14ac:dyDescent="0.25">
      <c r="A31" s="59" t="s">
        <v>39</v>
      </c>
      <c r="B31" s="75">
        <f>Sheet1!BE37</f>
        <v>9642.1144940031518</v>
      </c>
      <c r="C31" s="76">
        <f>Sheet1!BF37</f>
        <v>1205.7168464515435</v>
      </c>
      <c r="D31" s="77">
        <f>Sheet1!BJ37</f>
        <v>0.4730004657347634</v>
      </c>
      <c r="E31" s="78">
        <f>Sheet1!BK37</f>
        <v>5.9158711502931935E-2</v>
      </c>
      <c r="F31" s="82">
        <v>1209.7340193804002</v>
      </c>
      <c r="G31" s="83">
        <v>0.87030290011959643</v>
      </c>
      <c r="H31" s="84">
        <f t="shared" si="0"/>
        <v>0.57220475458211661</v>
      </c>
      <c r="I31" s="85">
        <f t="shared" si="1"/>
        <v>7.1567489766316147E-2</v>
      </c>
      <c r="J31" s="81">
        <f>Sheet1!BQ37</f>
        <v>369.95408385915061</v>
      </c>
      <c r="K31" s="78">
        <f>Sheet1!BR37</f>
        <v>115.88521731164818</v>
      </c>
      <c r="L31" s="77">
        <f>Sheet1!BV37</f>
        <v>3.3279427510133548E-3</v>
      </c>
      <c r="M31" s="78">
        <f>Sheet1!BW37</f>
        <v>1.0424846155137675E-3</v>
      </c>
      <c r="N31" s="82">
        <v>1209.7340193804002</v>
      </c>
      <c r="O31" s="83">
        <v>0.87030290011959643</v>
      </c>
      <c r="P31" s="84">
        <f t="shared" si="2"/>
        <v>4.0259255604512528E-3</v>
      </c>
      <c r="Q31" s="85">
        <f t="shared" si="3"/>
        <v>1.2611324299160176E-3</v>
      </c>
      <c r="R31" s="61">
        <f>Sheet1!CC37</f>
        <v>2761.4358489234319</v>
      </c>
      <c r="S31" s="73">
        <f>Sheet1!CD37</f>
        <v>457.87611680365228</v>
      </c>
      <c r="T31" s="62">
        <f>Sheet1!CH37</f>
        <v>0.10512547011281528</v>
      </c>
      <c r="U31" s="73">
        <f>Sheet1!CI37</f>
        <v>1.7432905240835225E-2</v>
      </c>
      <c r="V31" s="82">
        <v>1209.7340193804002</v>
      </c>
      <c r="W31" s="83">
        <v>0.87030290011959643</v>
      </c>
      <c r="X31" s="84">
        <f t="shared" si="4"/>
        <v>0.12717385749883017</v>
      </c>
      <c r="Y31" s="85">
        <f t="shared" si="5"/>
        <v>2.1089376982851304E-2</v>
      </c>
      <c r="Z31" s="61">
        <f>Sheet1!CO37</f>
        <v>132943.43302640115</v>
      </c>
      <c r="AA31" s="73">
        <f>Sheet1!CP37</f>
        <v>9602.6213157214843</v>
      </c>
      <c r="AB31" s="62">
        <f>Sheet1!CT37</f>
        <v>1.0692443983657016</v>
      </c>
      <c r="AC31" s="73">
        <f>Sheet1!CU37</f>
        <v>7.7268945725349342E-2</v>
      </c>
      <c r="AD31" s="82">
        <v>1209.7340193804002</v>
      </c>
      <c r="AE31" s="83">
        <v>0.87030290011959643</v>
      </c>
      <c r="AF31" s="84">
        <f t="shared" si="6"/>
        <v>1.293501323734918</v>
      </c>
      <c r="AG31" s="85">
        <f t="shared" si="7"/>
        <v>9.3479504185805917E-2</v>
      </c>
      <c r="AH31" s="61">
        <f>Sheet1!DA37</f>
        <v>582.23413139154218</v>
      </c>
      <c r="AI31" s="73">
        <f>Sheet1!DB37</f>
        <v>149.7841437496559</v>
      </c>
      <c r="AJ31" s="62">
        <f>Sheet1!DF37</f>
        <v>4.1773447319290724E-3</v>
      </c>
      <c r="AK31" s="73">
        <f>Sheet1!DG37</f>
        <v>1.0747041426714028E-3</v>
      </c>
      <c r="AL31" s="82">
        <v>1209.7340193804002</v>
      </c>
      <c r="AM31" s="83">
        <v>0.87030290011959643</v>
      </c>
      <c r="AN31" s="84">
        <f t="shared" si="8"/>
        <v>5.0534760328940975E-3</v>
      </c>
      <c r="AO31" s="85">
        <f t="shared" si="9"/>
        <v>1.3001112452958566E-3</v>
      </c>
      <c r="AP31" s="61">
        <f>Sheet1!DM37</f>
        <v>204.99555851613337</v>
      </c>
      <c r="AQ31" s="73">
        <f>Sheet1!DN37</f>
        <v>58.405566400129032</v>
      </c>
      <c r="AR31" s="62">
        <f>Sheet1!DR37</f>
        <v>2.4176000202390923E-3</v>
      </c>
      <c r="AS31" s="73">
        <f>Sheet1!DS37</f>
        <v>6.8882761236045351E-4</v>
      </c>
      <c r="AT31" s="82">
        <v>1209.7340193804002</v>
      </c>
      <c r="AU31" s="83">
        <v>0.87030290011959643</v>
      </c>
      <c r="AV31" s="84">
        <f t="shared" si="10"/>
        <v>2.9246529897379741E-3</v>
      </c>
      <c r="AW31" s="85">
        <f t="shared" si="11"/>
        <v>8.3330085247025675E-4</v>
      </c>
      <c r="AX31" s="61">
        <f>Sheet1!DY37</f>
        <v>528.05756974778751</v>
      </c>
      <c r="AY31" s="73">
        <f>Sheet1!DZ37</f>
        <v>125.50258348693195</v>
      </c>
      <c r="AZ31" s="62">
        <f>Sheet1!ED37</f>
        <v>9.4154762454137994E-3</v>
      </c>
      <c r="BA31" s="73">
        <f>Sheet1!EE37</f>
        <v>2.2378585702099883E-3</v>
      </c>
      <c r="BB31" s="82">
        <v>1209.7340193804002</v>
      </c>
      <c r="BC31" s="83">
        <v>0.87030290011959643</v>
      </c>
      <c r="BD31" s="84">
        <f t="shared" si="12"/>
        <v>1.1390221922745114E-2</v>
      </c>
      <c r="BE31" s="85">
        <f t="shared" si="13"/>
        <v>2.7072260443795409E-3</v>
      </c>
      <c r="BF31" s="61">
        <f>Sheet1!EK37</f>
        <v>165.08553903070487</v>
      </c>
      <c r="BG31" s="73">
        <f>Sheet1!EL37</f>
        <v>47.75054753101962</v>
      </c>
      <c r="BH31" s="62">
        <f>Sheet1!EP37</f>
        <v>1.6263623729701187E-3</v>
      </c>
      <c r="BI31" s="73">
        <f>Sheet1!EQ37</f>
        <v>4.7043479516030348E-4</v>
      </c>
      <c r="BJ31" s="82">
        <v>1209.7340193804002</v>
      </c>
      <c r="BK31" s="83">
        <v>0.87030290011959643</v>
      </c>
      <c r="BL31" s="84">
        <f t="shared" si="14"/>
        <v>1.9674658904221872E-3</v>
      </c>
      <c r="BM31" s="85">
        <f t="shared" si="15"/>
        <v>5.6910273577925787E-4</v>
      </c>
    </row>
    <row r="32" spans="1:65" x14ac:dyDescent="0.25">
      <c r="A32" s="60" t="s">
        <v>44</v>
      </c>
      <c r="B32" s="75">
        <f>Sheet1!BE38</f>
        <v>4605.147564541272</v>
      </c>
      <c r="C32" s="76">
        <f>Sheet1!BF38</f>
        <v>723.34934880744913</v>
      </c>
      <c r="D32" s="77">
        <f>Sheet1!BJ38</f>
        <v>0.22590863696547814</v>
      </c>
      <c r="E32" s="78">
        <f>Sheet1!BK38</f>
        <v>3.5488748077960965E-2</v>
      </c>
      <c r="F32" s="82">
        <v>1272.6686357277351</v>
      </c>
      <c r="G32" s="83">
        <v>0.91550851208266704</v>
      </c>
      <c r="H32" s="84">
        <f t="shared" si="0"/>
        <v>0.28750683680596728</v>
      </c>
      <c r="I32" s="85">
        <f t="shared" si="1"/>
        <v>4.5165890135136548E-2</v>
      </c>
      <c r="J32" s="81">
        <f>Sheet1!BQ38</f>
        <v>223.57666583627338</v>
      </c>
      <c r="K32" s="78">
        <f>Sheet1!BR38</f>
        <v>80.306872115591503</v>
      </c>
      <c r="L32" s="77">
        <f>Sheet1!BV38</f>
        <v>2.0111964614744921E-3</v>
      </c>
      <c r="M32" s="78">
        <f>Sheet1!BW38</f>
        <v>7.2242217844717155E-4</v>
      </c>
      <c r="N32" s="82">
        <v>1272.6686357277351</v>
      </c>
      <c r="O32" s="83">
        <v>0.91550851208266704</v>
      </c>
      <c r="P32" s="84">
        <f t="shared" si="2"/>
        <v>2.5595866568051901E-3</v>
      </c>
      <c r="Q32" s="85">
        <f t="shared" si="3"/>
        <v>9.1940589199212414E-4</v>
      </c>
      <c r="R32" s="61">
        <f>Sheet1!CC38</f>
        <v>2797.9469881821706</v>
      </c>
      <c r="S32" s="73">
        <f>Sheet1!CD38</f>
        <v>363.88133668837361</v>
      </c>
      <c r="T32" s="62">
        <f>Sheet1!CH38</f>
        <v>0.10651541754919182</v>
      </c>
      <c r="U32" s="73">
        <f>Sheet1!CI38</f>
        <v>1.3855176730081705E-2</v>
      </c>
      <c r="V32" s="82">
        <v>1272.6686357277351</v>
      </c>
      <c r="W32" s="83">
        <v>0.91550851208266704</v>
      </c>
      <c r="X32" s="84">
        <f t="shared" si="4"/>
        <v>0.13555883113629999</v>
      </c>
      <c r="Y32" s="85">
        <f t="shared" si="5"/>
        <v>1.7633318509742764E-2</v>
      </c>
      <c r="Z32" s="61">
        <f>Sheet1!CO38</f>
        <v>95446.061494852693</v>
      </c>
      <c r="AA32" s="73">
        <f>Sheet1!CP38</f>
        <v>7275.2339719175907</v>
      </c>
      <c r="AB32" s="62">
        <f>Sheet1!CT38</f>
        <v>0.767658576856312</v>
      </c>
      <c r="AC32" s="73">
        <f>Sheet1!CU38</f>
        <v>5.8538452182615434E-2</v>
      </c>
      <c r="AD32" s="82">
        <v>1272.6686357277351</v>
      </c>
      <c r="AE32" s="83">
        <v>0.91550851208266704</v>
      </c>
      <c r="AF32" s="84">
        <f t="shared" si="6"/>
        <v>0.97697499371241736</v>
      </c>
      <c r="AG32" s="85">
        <f t="shared" si="7"/>
        <v>7.4503366933514378E-2</v>
      </c>
      <c r="AH32" s="61">
        <f>Sheet1!DA38</f>
        <v>394.33438558568429</v>
      </c>
      <c r="AI32" s="73">
        <f>Sheet1!DB38</f>
        <v>119.29619011261713</v>
      </c>
      <c r="AJ32" s="62">
        <f>Sheet1!DF38</f>
        <v>2.8292238112318517E-3</v>
      </c>
      <c r="AK32" s="73">
        <f>Sheet1!DG38</f>
        <v>8.5594133672346154E-4</v>
      </c>
      <c r="AL32" s="82">
        <v>1272.6686357277351</v>
      </c>
      <c r="AM32" s="83">
        <v>0.91550851208266704</v>
      </c>
      <c r="AN32" s="84">
        <f t="shared" si="8"/>
        <v>3.6006644080088641E-3</v>
      </c>
      <c r="AO32" s="85">
        <f t="shared" si="9"/>
        <v>1.0893327726944004E-3</v>
      </c>
      <c r="AP32" s="61">
        <f>Sheet1!DM38</f>
        <v>145.31569342715758</v>
      </c>
      <c r="AQ32" s="73">
        <f>Sheet1!DN38</f>
        <v>70.141942157397011</v>
      </c>
      <c r="AR32" s="62">
        <f>Sheet1!DR38</f>
        <v>1.7137699270831034E-3</v>
      </c>
      <c r="AS32" s="73">
        <f>Sheet1!DS38</f>
        <v>8.2722465184711881E-4</v>
      </c>
      <c r="AT32" s="82">
        <v>1272.6686357277351</v>
      </c>
      <c r="AU32" s="83">
        <v>0.91550851208266704</v>
      </c>
      <c r="AV32" s="84">
        <f t="shared" si="10"/>
        <v>2.1810612350520735E-3</v>
      </c>
      <c r="AW32" s="85">
        <f t="shared" si="11"/>
        <v>1.0527840382311248E-3</v>
      </c>
      <c r="AX32" s="61">
        <f>Sheet1!DY38</f>
        <v>357.65190795219354</v>
      </c>
      <c r="AY32" s="73">
        <f>Sheet1!DZ38</f>
        <v>128.66545651530831</v>
      </c>
      <c r="AZ32" s="62">
        <f>Sheet1!ED38</f>
        <v>6.3770756000319792E-3</v>
      </c>
      <c r="BA32" s="73">
        <f>Sheet1!EE38</f>
        <v>2.2941998976721339E-3</v>
      </c>
      <c r="BB32" s="82">
        <v>1272.6686357277351</v>
      </c>
      <c r="BC32" s="83">
        <v>0.91550851208266704</v>
      </c>
      <c r="BD32" s="84">
        <f t="shared" si="12"/>
        <v>8.115904103825327E-3</v>
      </c>
      <c r="BE32" s="85">
        <f t="shared" si="13"/>
        <v>2.9197620908730155E-3</v>
      </c>
      <c r="BF32" s="61">
        <f>Sheet1!EK38</f>
        <v>102.30563600698721</v>
      </c>
      <c r="BG32" s="73">
        <f>Sheet1!EL38</f>
        <v>62.347134542273707</v>
      </c>
      <c r="BH32" s="62">
        <f>Sheet1!EP38</f>
        <v>1.0078777215828346E-3</v>
      </c>
      <c r="BI32" s="73">
        <f>Sheet1!EQ38</f>
        <v>6.1422525100521795E-4</v>
      </c>
      <c r="BJ32" s="82">
        <v>1272.6686357277351</v>
      </c>
      <c r="BK32" s="83">
        <v>0.91550851208266704</v>
      </c>
      <c r="BL32" s="84">
        <f t="shared" si="14"/>
        <v>1.2826943649072043E-3</v>
      </c>
      <c r="BM32" s="85">
        <f t="shared" si="15"/>
        <v>7.817057568133861E-4</v>
      </c>
    </row>
    <row r="33" spans="1:65" ht="15.75" thickBot="1" x14ac:dyDescent="0.3">
      <c r="A33" s="59" t="s">
        <v>117</v>
      </c>
      <c r="B33" s="75">
        <f>Sheet1!BE39</f>
        <v>8144.4778045282264</v>
      </c>
      <c r="C33" s="76">
        <f>Sheet1!BF39</f>
        <v>924.19454067426489</v>
      </c>
      <c r="D33" s="77">
        <f>Sheet1!BJ39</f>
        <v>0.39953288224322914</v>
      </c>
      <c r="E33" s="78">
        <f>Sheet1!BK39</f>
        <v>4.5347651219216946E-2</v>
      </c>
      <c r="F33" s="86">
        <v>1182.0565506855837</v>
      </c>
      <c r="G33" s="87">
        <v>0.845254026572137</v>
      </c>
      <c r="H33" s="88">
        <f t="shared" si="0"/>
        <v>0.47227046066990097</v>
      </c>
      <c r="I33" s="89">
        <f t="shared" si="1"/>
        <v>5.3604551962800194E-2</v>
      </c>
      <c r="J33" s="81">
        <f>Sheet1!BQ39</f>
        <v>307.52369232368568</v>
      </c>
      <c r="K33" s="78">
        <f>Sheet1!BR39</f>
        <v>125.80875592897593</v>
      </c>
      <c r="L33" s="77">
        <f>Sheet1!BV39</f>
        <v>2.7663466556652723E-3</v>
      </c>
      <c r="M33" s="78">
        <f>Sheet1!BW39</f>
        <v>1.1317405026280455E-3</v>
      </c>
      <c r="N33" s="86">
        <v>1182.0565506855837</v>
      </c>
      <c r="O33" s="87">
        <v>0.845254026572137</v>
      </c>
      <c r="P33" s="88">
        <f t="shared" si="2"/>
        <v>3.2699781857962922E-3</v>
      </c>
      <c r="Q33" s="89">
        <f t="shared" si="3"/>
        <v>1.3377833182964646E-3</v>
      </c>
      <c r="R33" s="61">
        <f>Sheet1!CC39</f>
        <v>2640.9647594535923</v>
      </c>
      <c r="S33" s="73">
        <f>Sheet1!CD39</f>
        <v>330.930296836671</v>
      </c>
      <c r="T33" s="62">
        <f>Sheet1!CH39</f>
        <v>0.10053924011929315</v>
      </c>
      <c r="U33" s="73">
        <f>Sheet1!CI39</f>
        <v>1.2600707691876371E-2</v>
      </c>
      <c r="V33" s="86">
        <v>1182.0565506855837</v>
      </c>
      <c r="W33" s="87">
        <v>0.845254026572137</v>
      </c>
      <c r="X33" s="88">
        <f t="shared" si="4"/>
        <v>0.11884306738396132</v>
      </c>
      <c r="Y33" s="89">
        <f t="shared" si="5"/>
        <v>1.48949914963321E-2</v>
      </c>
      <c r="Z33" s="61">
        <f>Sheet1!CO39</f>
        <v>87549.869005795015</v>
      </c>
      <c r="AA33" s="73">
        <f>Sheet1!CP39</f>
        <v>6105.9176849034902</v>
      </c>
      <c r="AB33" s="62">
        <f>Sheet1!CT39</f>
        <v>0.70415066679906557</v>
      </c>
      <c r="AC33" s="73">
        <f>Sheet1!CU39</f>
        <v>4.913387537665629E-2</v>
      </c>
      <c r="AD33" s="86">
        <v>1182.0565506855837</v>
      </c>
      <c r="AE33" s="87">
        <v>0.845254026572137</v>
      </c>
      <c r="AF33" s="88">
        <f t="shared" si="6"/>
        <v>0.83234590835945721</v>
      </c>
      <c r="AG33" s="89">
        <f t="shared" si="7"/>
        <v>5.8082068864543791E-2</v>
      </c>
      <c r="AH33" s="61">
        <f>Sheet1!DA39</f>
        <v>643.155030494529</v>
      </c>
      <c r="AI33" s="73">
        <f>Sheet1!DB39</f>
        <v>110.4281523420222</v>
      </c>
      <c r="AJ33" s="62">
        <f>Sheet1!DF39</f>
        <v>4.6144328090639841E-3</v>
      </c>
      <c r="AK33" s="73">
        <f>Sheet1!DG39</f>
        <v>7.9237052957541426E-4</v>
      </c>
      <c r="AL33" s="86">
        <v>1182.0565506855837</v>
      </c>
      <c r="AM33" s="87">
        <v>0.845254026572137</v>
      </c>
      <c r="AN33" s="88">
        <f t="shared" si="8"/>
        <v>5.4545205296525614E-3</v>
      </c>
      <c r="AO33" s="89">
        <f t="shared" si="9"/>
        <v>9.3663489611451559E-4</v>
      </c>
      <c r="AP33" s="61">
        <f>Sheet1!DM39</f>
        <v>238.19008058800208</v>
      </c>
      <c r="AQ33" s="73">
        <f>Sheet1!DN39</f>
        <v>103.35491083211376</v>
      </c>
      <c r="AR33" s="62">
        <f>Sheet1!DR39</f>
        <v>2.809077171323129E-3</v>
      </c>
      <c r="AS33" s="73">
        <f>Sheet1!DS39</f>
        <v>1.218928262932196E-3</v>
      </c>
      <c r="AT33" s="86">
        <v>1182.0565506855837</v>
      </c>
      <c r="AU33" s="87">
        <v>0.845254026572137</v>
      </c>
      <c r="AV33" s="88">
        <f t="shared" si="10"/>
        <v>3.3204880717438347E-3</v>
      </c>
      <c r="AW33" s="89">
        <f t="shared" si="11"/>
        <v>1.4408440944035021E-3</v>
      </c>
      <c r="AX33" s="61">
        <f>Sheet1!DY39</f>
        <v>413.41576036083904</v>
      </c>
      <c r="AY33" s="73">
        <f>Sheet1!DZ39</f>
        <v>158.29375370550082</v>
      </c>
      <c r="AZ33" s="62">
        <f>Sheet1!ED39</f>
        <v>7.3713672412958967E-3</v>
      </c>
      <c r="BA33" s="73">
        <f>Sheet1!EE39</f>
        <v>2.8224879668325375E-3</v>
      </c>
      <c r="BB33" s="86">
        <v>1182.0565506855837</v>
      </c>
      <c r="BC33" s="87">
        <v>0.845254026572137</v>
      </c>
      <c r="BD33" s="88">
        <f t="shared" si="12"/>
        <v>8.7133729350829352E-3</v>
      </c>
      <c r="BE33" s="89">
        <f t="shared" si="13"/>
        <v>3.3363462083740429E-3</v>
      </c>
      <c r="BF33" s="61">
        <f>Sheet1!EK39</f>
        <v>229.31289874831421</v>
      </c>
      <c r="BG33" s="73">
        <f>Sheet1!EL39</f>
        <v>56.390969922235882</v>
      </c>
      <c r="BH33" s="62">
        <f>Sheet1!EP39</f>
        <v>2.2591068384954015E-3</v>
      </c>
      <c r="BI33" s="73">
        <f>Sheet1!EQ39</f>
        <v>5.5556586175857037E-4</v>
      </c>
      <c r="BJ33" s="86">
        <v>1182.0565506855837</v>
      </c>
      <c r="BK33" s="87">
        <v>0.845254026572137</v>
      </c>
      <c r="BL33" s="88">
        <f t="shared" si="14"/>
        <v>2.6703920371420882E-3</v>
      </c>
      <c r="BM33" s="89">
        <f t="shared" si="15"/>
        <v>6.5671304238149118E-4</v>
      </c>
    </row>
    <row r="34" spans="1:65" s="90" customFormat="1" x14ac:dyDescent="0.25"/>
    <row r="35" spans="1:65" s="90" customFormat="1" x14ac:dyDescent="0.25">
      <c r="A35" s="20" t="s">
        <v>260</v>
      </c>
      <c r="F35" s="90">
        <f>AVERAGE(F19:F33)</f>
        <v>1201.7887742325645</v>
      </c>
      <c r="N35" s="90">
        <f t="shared" ref="N35:BJ35" si="16">AVERAGE(N19:N33)</f>
        <v>1201.7887742325645</v>
      </c>
      <c r="V35" s="90">
        <f t="shared" si="16"/>
        <v>1201.7887742325645</v>
      </c>
      <c r="AD35" s="90">
        <f t="shared" si="16"/>
        <v>1201.7887742325645</v>
      </c>
      <c r="AL35" s="90">
        <f t="shared" si="16"/>
        <v>1201.7887742325645</v>
      </c>
      <c r="AT35" s="90">
        <f t="shared" si="16"/>
        <v>1201.7887742325645</v>
      </c>
      <c r="BB35" s="90">
        <f t="shared" si="16"/>
        <v>1201.7887742325645</v>
      </c>
      <c r="BJ35" s="90">
        <f t="shared" si="16"/>
        <v>1201.7887742325645</v>
      </c>
    </row>
    <row r="36" spans="1:65" s="90" customFormat="1" x14ac:dyDescent="0.25"/>
    <row r="37" spans="1:65" s="90" customFormat="1" x14ac:dyDescent="0.25"/>
    <row r="38" spans="1:65" s="90" customFormat="1" x14ac:dyDescent="0.25"/>
    <row r="39" spans="1:65" s="90" customFormat="1" x14ac:dyDescent="0.25">
      <c r="AJ39" s="91" t="s">
        <v>189</v>
      </c>
      <c r="AK39" s="91"/>
    </row>
    <row r="40" spans="1:65" s="90" customFormat="1" x14ac:dyDescent="0.25">
      <c r="AJ40" s="91">
        <v>24.603999999999999</v>
      </c>
      <c r="AK40" s="91"/>
    </row>
    <row r="41" spans="1:65" s="90" customFormat="1" x14ac:dyDescent="0.25"/>
    <row r="42" spans="1:65" s="90" customFormat="1" x14ac:dyDescent="0.25"/>
    <row r="43" spans="1:65" s="90" customFormat="1" x14ac:dyDescent="0.25"/>
    <row r="44" spans="1:65" s="91" customFormat="1" ht="12" x14ac:dyDescent="0.2"/>
    <row r="45" spans="1:65" s="91" customFormat="1" ht="12" x14ac:dyDescent="0.2"/>
    <row r="46" spans="1:65" s="91" customFormat="1" ht="12" x14ac:dyDescent="0.2"/>
    <row r="47" spans="1:65" s="91" customFormat="1" ht="12" x14ac:dyDescent="0.2"/>
    <row r="48" spans="1:65" s="91" customFormat="1" ht="12" x14ac:dyDescent="0.2"/>
    <row r="49" spans="1:4" s="91" customFormat="1" ht="12" x14ac:dyDescent="0.2"/>
    <row r="50" spans="1:4" s="91" customFormat="1" ht="12" x14ac:dyDescent="0.2"/>
    <row r="51" spans="1:4" s="91" customFormat="1" ht="12" x14ac:dyDescent="0.2"/>
    <row r="52" spans="1:4" s="91" customFormat="1" ht="12" x14ac:dyDescent="0.2"/>
    <row r="53" spans="1:4" s="91" customFormat="1" ht="12" x14ac:dyDescent="0.2"/>
    <row r="54" spans="1:4" s="90" customFormat="1" x14ac:dyDescent="0.25"/>
    <row r="55" spans="1:4" s="90" customFormat="1" x14ac:dyDescent="0.25"/>
    <row r="56" spans="1:4" s="90" customFormat="1" x14ac:dyDescent="0.25"/>
    <row r="57" spans="1:4" s="90" customFormat="1" x14ac:dyDescent="0.25"/>
    <row r="61" spans="1:4" x14ac:dyDescent="0.25">
      <c r="A61" t="s">
        <v>180</v>
      </c>
    </row>
    <row r="62" spans="1:4" x14ac:dyDescent="0.25">
      <c r="A62" t="s">
        <v>132</v>
      </c>
      <c r="D62" t="s">
        <v>181</v>
      </c>
    </row>
    <row r="63" spans="1:4" x14ac:dyDescent="0.25">
      <c r="A63" s="7">
        <v>49814.620999999999</v>
      </c>
      <c r="B63" s="7">
        <f>A63-$A$63</f>
        <v>0</v>
      </c>
      <c r="C63" s="71"/>
      <c r="D63">
        <v>0</v>
      </c>
    </row>
    <row r="64" spans="1:4" x14ac:dyDescent="0.25">
      <c r="A64" s="7">
        <v>21637.7755</v>
      </c>
      <c r="B64" s="7">
        <f t="shared" ref="B64:B68" si="17">A64-$A$63</f>
        <v>-28176.845499999999</v>
      </c>
      <c r="C64" s="71"/>
      <c r="D64">
        <v>0.60978269982721978</v>
      </c>
    </row>
    <row r="65" spans="1:4" x14ac:dyDescent="0.25">
      <c r="A65" s="7">
        <v>29983.564670737775</v>
      </c>
      <c r="B65" s="7">
        <f t="shared" si="17"/>
        <v>-19831.056329262225</v>
      </c>
      <c r="C65" s="71"/>
      <c r="D65">
        <v>1.2234180135935926</v>
      </c>
    </row>
    <row r="66" spans="1:4" x14ac:dyDescent="0.25">
      <c r="A66" s="7">
        <v>135041.3816497894</v>
      </c>
      <c r="B66" s="7">
        <f t="shared" si="17"/>
        <v>85226.760649789401</v>
      </c>
      <c r="C66" s="71"/>
      <c r="D66">
        <v>6.0926172453706204</v>
      </c>
    </row>
    <row r="67" spans="1:4" x14ac:dyDescent="0.25">
      <c r="A67" s="7">
        <v>260056.79594684814</v>
      </c>
      <c r="B67" s="7">
        <f t="shared" si="17"/>
        <v>210242.17494684813</v>
      </c>
      <c r="C67" s="71"/>
      <c r="D67">
        <v>12.173547253851018</v>
      </c>
    </row>
    <row r="68" spans="1:4" x14ac:dyDescent="0.25">
      <c r="A68" s="7">
        <v>2557589.9163526734</v>
      </c>
      <c r="B68" s="7">
        <f t="shared" si="17"/>
        <v>2507775.2953526736</v>
      </c>
      <c r="C68" s="71"/>
      <c r="D68">
        <v>121.86081696158753</v>
      </c>
    </row>
    <row r="71" spans="1:4" x14ac:dyDescent="0.25">
      <c r="A71" t="s">
        <v>182</v>
      </c>
    </row>
    <row r="72" spans="1:4" x14ac:dyDescent="0.25">
      <c r="A72" t="s">
        <v>132</v>
      </c>
      <c r="D72" t="s">
        <v>181</v>
      </c>
    </row>
    <row r="73" spans="1:4" x14ac:dyDescent="0.25">
      <c r="A73" s="7">
        <v>217.75299999999999</v>
      </c>
      <c r="B73" s="7">
        <f>A73-$A$73</f>
        <v>0</v>
      </c>
      <c r="C73" s="71"/>
      <c r="D73">
        <v>0</v>
      </c>
    </row>
    <row r="74" spans="1:4" x14ac:dyDescent="0.25">
      <c r="A74" s="7">
        <v>6894.7349999999997</v>
      </c>
      <c r="B74" s="7">
        <f t="shared" ref="B74:B78" si="18">A74-$A$73</f>
        <v>6676.982</v>
      </c>
      <c r="C74" s="71"/>
      <c r="D74">
        <v>5.879527702391333E-2</v>
      </c>
    </row>
    <row r="75" spans="1:4" x14ac:dyDescent="0.25">
      <c r="A75" s="7">
        <v>13586.323591654244</v>
      </c>
      <c r="B75" s="7">
        <f t="shared" si="18"/>
        <v>13368.570591654243</v>
      </c>
      <c r="C75" s="71"/>
      <c r="D75">
        <v>0.11796202326773546</v>
      </c>
    </row>
    <row r="76" spans="1:4" x14ac:dyDescent="0.25">
      <c r="A76" s="7">
        <v>66011.921604212359</v>
      </c>
      <c r="B76" s="7">
        <f t="shared" si="18"/>
        <v>65794.168604212362</v>
      </c>
      <c r="C76" s="71"/>
      <c r="D76">
        <v>0.58745044561568749</v>
      </c>
    </row>
    <row r="77" spans="1:4" x14ac:dyDescent="0.25">
      <c r="A77" s="7">
        <v>130846.08370083549</v>
      </c>
      <c r="B77" s="7">
        <f t="shared" si="18"/>
        <v>130628.33070083549</v>
      </c>
      <c r="C77" s="71"/>
      <c r="D77">
        <v>1.1737740072925567</v>
      </c>
    </row>
    <row r="78" spans="1:4" x14ac:dyDescent="0.25">
      <c r="A78" s="7">
        <v>1337393.5420951245</v>
      </c>
      <c r="B78" s="7">
        <f t="shared" si="18"/>
        <v>1337175.7890951245</v>
      </c>
      <c r="C78" s="71"/>
      <c r="D78">
        <v>11.749825788181711</v>
      </c>
    </row>
    <row r="81" spans="1:4" x14ac:dyDescent="0.25">
      <c r="A81" t="s">
        <v>183</v>
      </c>
    </row>
    <row r="82" spans="1:4" x14ac:dyDescent="0.25">
      <c r="A82" t="s">
        <v>132</v>
      </c>
      <c r="D82" t="s">
        <v>181</v>
      </c>
    </row>
    <row r="83" spans="1:4" x14ac:dyDescent="0.25">
      <c r="A83" s="7">
        <v>653.30299999999988</v>
      </c>
      <c r="B83" s="7">
        <f>A83-$A$83</f>
        <v>0</v>
      </c>
      <c r="C83" s="71"/>
      <c r="D83">
        <v>0</v>
      </c>
    </row>
    <row r="84" spans="1:4" x14ac:dyDescent="0.25">
      <c r="A84" s="7">
        <v>3987.2509999999997</v>
      </c>
      <c r="B84" s="7">
        <f t="shared" ref="B84:B88" si="19">A84-$A$83</f>
        <v>3333.9479999999999</v>
      </c>
      <c r="C84" s="71"/>
      <c r="D84">
        <v>5.7980292985958096E-2</v>
      </c>
    </row>
    <row r="85" spans="1:4" x14ac:dyDescent="0.25">
      <c r="A85" s="7">
        <v>6012.0268752464981</v>
      </c>
      <c r="B85" s="7">
        <f t="shared" si="19"/>
        <v>5358.7238752464982</v>
      </c>
      <c r="C85" s="71"/>
      <c r="D85">
        <v>0.11632690611352922</v>
      </c>
    </row>
    <row r="86" spans="1:4" x14ac:dyDescent="0.25">
      <c r="A86" s="7">
        <v>18140.929402554666</v>
      </c>
      <c r="B86" s="7">
        <f t="shared" si="19"/>
        <v>17487.626402554666</v>
      </c>
      <c r="C86" s="71"/>
      <c r="D86">
        <v>0.57930756815170759</v>
      </c>
    </row>
    <row r="87" spans="1:4" x14ac:dyDescent="0.25">
      <c r="A87" s="7">
        <v>33993.402603181268</v>
      </c>
      <c r="B87" s="7">
        <f t="shared" si="19"/>
        <v>33340.099603181268</v>
      </c>
      <c r="C87" s="71"/>
      <c r="D87">
        <v>1.1575038725380062</v>
      </c>
    </row>
    <row r="88" spans="1:4" x14ac:dyDescent="0.25">
      <c r="A88" s="7">
        <v>311188.53015312477</v>
      </c>
      <c r="B88" s="7">
        <f t="shared" si="19"/>
        <v>310535.22715312475</v>
      </c>
      <c r="C88" s="71"/>
      <c r="D88">
        <v>11.58695691587028</v>
      </c>
    </row>
    <row r="91" spans="1:4" x14ac:dyDescent="0.25">
      <c r="A91" t="s">
        <v>184</v>
      </c>
    </row>
    <row r="92" spans="1:4" x14ac:dyDescent="0.25">
      <c r="A92" t="s">
        <v>132</v>
      </c>
      <c r="D92" t="s">
        <v>181</v>
      </c>
    </row>
    <row r="93" spans="1:4" x14ac:dyDescent="0.25">
      <c r="A93" s="7">
        <v>3592.0675000000001</v>
      </c>
      <c r="B93" s="7">
        <f>A93-$A$93</f>
        <v>0</v>
      </c>
      <c r="C93" s="71"/>
      <c r="D93">
        <v>0</v>
      </c>
    </row>
    <row r="94" spans="1:4" x14ac:dyDescent="0.25">
      <c r="A94" s="7">
        <v>81591.905500000008</v>
      </c>
      <c r="B94" s="7">
        <f t="shared" ref="B94:B98" si="20">A94-$A$93</f>
        <v>77999.838000000003</v>
      </c>
      <c r="C94" s="71"/>
      <c r="D94">
        <v>0.5837905303310047</v>
      </c>
    </row>
    <row r="95" spans="1:4" x14ac:dyDescent="0.25">
      <c r="A95" s="7">
        <v>156436.62584926854</v>
      </c>
      <c r="B95" s="7">
        <f t="shared" si="20"/>
        <v>152844.55834926854</v>
      </c>
      <c r="C95" s="71"/>
      <c r="D95">
        <v>1.1712694557826582</v>
      </c>
    </row>
    <row r="96" spans="1:4" x14ac:dyDescent="0.25">
      <c r="A96" s="7">
        <v>764290.12748398434</v>
      </c>
      <c r="B96" s="7">
        <f t="shared" si="20"/>
        <v>760698.05998398433</v>
      </c>
      <c r="C96" s="71"/>
      <c r="D96">
        <v>5.8329176176801196</v>
      </c>
    </row>
    <row r="97" spans="1:4" x14ac:dyDescent="0.25">
      <c r="A97" s="7">
        <v>1527873.6602742393</v>
      </c>
      <c r="B97" s="7">
        <f t="shared" si="20"/>
        <v>1524281.5927742394</v>
      </c>
      <c r="C97" s="71"/>
      <c r="D97">
        <v>11.65464617042911</v>
      </c>
    </row>
    <row r="98" spans="1:4" x14ac:dyDescent="0.25">
      <c r="A98" s="7">
        <v>14843436.028617484</v>
      </c>
      <c r="B98" s="7">
        <f t="shared" si="20"/>
        <v>14839843.961117484</v>
      </c>
      <c r="C98" s="71"/>
      <c r="D98">
        <v>116.66646328394086</v>
      </c>
    </row>
    <row r="100" spans="1:4" x14ac:dyDescent="0.25">
      <c r="A100" t="s">
        <v>185</v>
      </c>
    </row>
    <row r="101" spans="1:4" x14ac:dyDescent="0.25">
      <c r="A101" t="s">
        <v>132</v>
      </c>
      <c r="D101" t="s">
        <v>181</v>
      </c>
    </row>
    <row r="102" spans="1:4" x14ac:dyDescent="0.25">
      <c r="A102" s="7">
        <v>194.72400000000002</v>
      </c>
      <c r="B102" s="7">
        <f>A102-$A$102</f>
        <v>0</v>
      </c>
      <c r="C102" s="71"/>
      <c r="D102">
        <v>0</v>
      </c>
    </row>
    <row r="103" spans="1:4" x14ac:dyDescent="0.25">
      <c r="A103" s="7">
        <v>8367.1589999999997</v>
      </c>
      <c r="B103" s="7">
        <f t="shared" ref="B103:B107" si="21">A103-$A$102</f>
        <v>8172.4349999999995</v>
      </c>
      <c r="C103" s="71"/>
      <c r="D103">
        <v>5.6903349792945812E-2</v>
      </c>
    </row>
    <row r="104" spans="1:4" x14ac:dyDescent="0.25">
      <c r="A104" s="7">
        <v>16734.577783998651</v>
      </c>
      <c r="B104" s="7">
        <f t="shared" si="21"/>
        <v>16539.853783998653</v>
      </c>
      <c r="C104" s="71"/>
      <c r="D104">
        <v>0.11416621558832811</v>
      </c>
    </row>
    <row r="105" spans="1:4" x14ac:dyDescent="0.25">
      <c r="A105" s="7">
        <v>80604.03461998151</v>
      </c>
      <c r="B105" s="7">
        <f t="shared" si="21"/>
        <v>80409.310619981508</v>
      </c>
      <c r="C105" s="71"/>
      <c r="D105">
        <v>0.56854733721716288</v>
      </c>
    </row>
    <row r="106" spans="1:4" x14ac:dyDescent="0.25">
      <c r="A106" s="7">
        <v>158705.18586921357</v>
      </c>
      <c r="B106" s="7">
        <f t="shared" si="21"/>
        <v>158510.46186921358</v>
      </c>
      <c r="C106" s="71"/>
      <c r="D106">
        <v>1.1360040516123504</v>
      </c>
    </row>
    <row r="107" spans="1:4" x14ac:dyDescent="0.25">
      <c r="A107" s="7">
        <v>1622866.8828751317</v>
      </c>
      <c r="B107" s="7">
        <f t="shared" si="21"/>
        <v>1622672.1588751317</v>
      </c>
      <c r="C107" s="71"/>
      <c r="D107">
        <v>11.371737334601606</v>
      </c>
    </row>
    <row r="109" spans="1:4" x14ac:dyDescent="0.25">
      <c r="A109" t="s">
        <v>186</v>
      </c>
    </row>
    <row r="110" spans="1:4" x14ac:dyDescent="0.25">
      <c r="A110" t="s">
        <v>132</v>
      </c>
      <c r="D110" t="s">
        <v>181</v>
      </c>
    </row>
    <row r="111" spans="1:4" x14ac:dyDescent="0.25">
      <c r="A111" s="7">
        <v>3.0030000000000001</v>
      </c>
      <c r="B111" s="7">
        <f>A111-$A$111</f>
        <v>0</v>
      </c>
      <c r="C111" s="71"/>
      <c r="D111">
        <v>0</v>
      </c>
    </row>
    <row r="112" spans="1:4" x14ac:dyDescent="0.25">
      <c r="A112" s="7">
        <v>5070.5340000000006</v>
      </c>
      <c r="B112" s="7">
        <f t="shared" ref="B112:B116" si="22">A112-$A$111</f>
        <v>5067.5310000000009</v>
      </c>
      <c r="C112" s="71"/>
      <c r="D112">
        <v>5.9930433362493832E-2</v>
      </c>
    </row>
    <row r="113" spans="1:4" x14ac:dyDescent="0.25">
      <c r="A113" s="7">
        <v>10119.951742151754</v>
      </c>
      <c r="B113" s="7">
        <f t="shared" si="22"/>
        <v>10116.948742151753</v>
      </c>
      <c r="C113" s="71"/>
      <c r="D113">
        <v>0.12023950787537983</v>
      </c>
    </row>
    <row r="114" spans="1:4" x14ac:dyDescent="0.25">
      <c r="A114" s="7">
        <v>51797.136283626496</v>
      </c>
      <c r="B114" s="7">
        <f t="shared" si="22"/>
        <v>51794.133283626499</v>
      </c>
      <c r="C114" s="71"/>
      <c r="D114">
        <v>0.59879231065480221</v>
      </c>
    </row>
    <row r="115" spans="1:4" x14ac:dyDescent="0.25">
      <c r="A115" s="7">
        <v>103708.72592924112</v>
      </c>
      <c r="B115" s="7">
        <f t="shared" si="22"/>
        <v>103705.72292924112</v>
      </c>
      <c r="C115" s="71"/>
      <c r="D115">
        <v>1.1964359807006801</v>
      </c>
    </row>
    <row r="116" spans="1:4" x14ac:dyDescent="0.25">
      <c r="A116" s="7">
        <v>1039587.5052784514</v>
      </c>
      <c r="B116" s="7">
        <f t="shared" si="22"/>
        <v>1039584.5022784513</v>
      </c>
      <c r="C116" s="71"/>
      <c r="D116">
        <v>11.976678860329773</v>
      </c>
    </row>
    <row r="118" spans="1:4" x14ac:dyDescent="0.25">
      <c r="A118" t="s">
        <v>187</v>
      </c>
    </row>
    <row r="119" spans="1:4" x14ac:dyDescent="0.25">
      <c r="A119" t="s">
        <v>132</v>
      </c>
      <c r="D119" t="s">
        <v>181</v>
      </c>
    </row>
    <row r="120" spans="1:4" x14ac:dyDescent="0.25">
      <c r="A120" s="7">
        <v>1889.3489999999999</v>
      </c>
      <c r="B120" s="7">
        <f>A120-$A$120</f>
        <v>0</v>
      </c>
      <c r="C120" s="71"/>
      <c r="D120">
        <v>0</v>
      </c>
    </row>
    <row r="121" spans="1:4" x14ac:dyDescent="0.25">
      <c r="A121" s="7">
        <v>34513.097499999996</v>
      </c>
      <c r="B121" s="7">
        <f t="shared" ref="B121:B125" si="23">A121-$A$120</f>
        <v>32623.748499999998</v>
      </c>
      <c r="C121" s="71"/>
      <c r="D121">
        <v>0.5845764077961757</v>
      </c>
    </row>
    <row r="122" spans="1:4" x14ac:dyDescent="0.25">
      <c r="A122" s="7">
        <v>70180.795559162041</v>
      </c>
      <c r="B122" s="7">
        <f t="shared" si="23"/>
        <v>68291.446559162039</v>
      </c>
      <c r="C122" s="71"/>
      <c r="D122">
        <v>1.1728461758956428</v>
      </c>
    </row>
    <row r="123" spans="1:4" x14ac:dyDescent="0.25">
      <c r="A123" s="7">
        <v>340499.93078525108</v>
      </c>
      <c r="B123" s="7">
        <f t="shared" si="23"/>
        <v>338610.5817852511</v>
      </c>
      <c r="C123" s="71"/>
      <c r="D123">
        <v>5.8407696780918146</v>
      </c>
    </row>
    <row r="124" spans="1:4" x14ac:dyDescent="0.25">
      <c r="A124" s="7">
        <v>677538.37340604572</v>
      </c>
      <c r="B124" s="7">
        <f t="shared" si="23"/>
        <v>675649.02440604568</v>
      </c>
      <c r="C124" s="71"/>
      <c r="D124">
        <v>11.670335228942426</v>
      </c>
    </row>
    <row r="125" spans="1:4" x14ac:dyDescent="0.25">
      <c r="A125" s="7">
        <v>6705205.9589944556</v>
      </c>
      <c r="B125" s="7">
        <f t="shared" si="23"/>
        <v>6703316.6099944552</v>
      </c>
      <c r="C125" s="71"/>
      <c r="D125">
        <v>116.82351541081259</v>
      </c>
    </row>
    <row r="127" spans="1:4" x14ac:dyDescent="0.25">
      <c r="A127" t="s">
        <v>188</v>
      </c>
    </row>
    <row r="128" spans="1:4" x14ac:dyDescent="0.25">
      <c r="A128" t="s">
        <v>132</v>
      </c>
      <c r="D128" t="s">
        <v>181</v>
      </c>
    </row>
    <row r="129" spans="1:4" x14ac:dyDescent="0.25">
      <c r="A129" s="7">
        <v>24.027000000000001</v>
      </c>
      <c r="B129" s="7">
        <f>A129-$A$129</f>
        <v>0</v>
      </c>
      <c r="C129" s="71"/>
      <c r="D129">
        <v>0</v>
      </c>
    </row>
    <row r="130" spans="1:4" x14ac:dyDescent="0.25">
      <c r="A130" s="7">
        <v>6340.0425000000005</v>
      </c>
      <c r="B130" s="7">
        <f t="shared" ref="B130:B134" si="24">A130-$A$129</f>
        <v>6316.0155000000004</v>
      </c>
      <c r="C130" s="71"/>
      <c r="D130">
        <v>5.8806919653026965E-2</v>
      </c>
    </row>
    <row r="131" spans="1:4" x14ac:dyDescent="0.25">
      <c r="A131" s="7">
        <v>12693.453971829967</v>
      </c>
      <c r="B131" s="7">
        <f t="shared" si="24"/>
        <v>12669.426971829967</v>
      </c>
      <c r="C131" s="71"/>
      <c r="D131">
        <v>0.11798538208422409</v>
      </c>
    </row>
    <row r="132" spans="1:4" x14ac:dyDescent="0.25">
      <c r="A132" s="7">
        <v>62578.897588577478</v>
      </c>
      <c r="B132" s="7">
        <f t="shared" si="24"/>
        <v>62554.870588577476</v>
      </c>
      <c r="C132" s="71"/>
      <c r="D132">
        <v>0.58756677243660149</v>
      </c>
    </row>
    <row r="133" spans="1:4" x14ac:dyDescent="0.25">
      <c r="A133" s="7">
        <v>122006.637880382</v>
      </c>
      <c r="B133" s="7">
        <f t="shared" si="24"/>
        <v>121982.610880382</v>
      </c>
      <c r="C133" s="71"/>
      <c r="D133">
        <v>1.17400643778905</v>
      </c>
    </row>
    <row r="134" spans="1:4" x14ac:dyDescent="0.25">
      <c r="A134" s="7">
        <v>1221059.6638383297</v>
      </c>
      <c r="B134" s="7">
        <f t="shared" si="24"/>
        <v>1221035.6368383297</v>
      </c>
      <c r="C134" s="71"/>
      <c r="D134">
        <v>11.752152486357588</v>
      </c>
    </row>
  </sheetData>
  <mergeCells count="8">
    <mergeCell ref="AP1:AW1"/>
    <mergeCell ref="AX1:BE1"/>
    <mergeCell ref="BF1:BM1"/>
    <mergeCell ref="B1:I1"/>
    <mergeCell ref="J1:Q1"/>
    <mergeCell ref="R1:Y1"/>
    <mergeCell ref="Z1:AG1"/>
    <mergeCell ref="AH1:AO1"/>
  </mergeCell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Q66"/>
  <sheetViews>
    <sheetView zoomScale="80" zoomScaleNormal="8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AN39" sqref="AN39"/>
    </sheetView>
  </sheetViews>
  <sheetFormatPr defaultRowHeight="15" x14ac:dyDescent="0.25"/>
  <cols>
    <col min="1" max="1" width="50.140625" bestFit="1" customWidth="1"/>
    <col min="2" max="2" width="15.85546875" bestFit="1" customWidth="1"/>
    <col min="3" max="3" width="17.42578125" style="23" bestFit="1" customWidth="1"/>
    <col min="4" max="4" width="9.85546875" bestFit="1" customWidth="1"/>
    <col min="5" max="5" width="11.42578125" style="23" bestFit="1" customWidth="1"/>
    <col min="6" max="6" width="16.28515625" bestFit="1" customWidth="1"/>
    <col min="7" max="7" width="17.85546875" style="23" bestFit="1" customWidth="1"/>
    <col min="8" max="8" width="20.7109375" style="23" bestFit="1" customWidth="1"/>
    <col min="9" max="9" width="9.85546875" bestFit="1" customWidth="1"/>
    <col min="10" max="10" width="11.42578125" style="23" bestFit="1" customWidth="1"/>
    <col min="11" max="11" width="16.28515625" bestFit="1" customWidth="1"/>
    <col min="12" max="12" width="17.85546875" style="23" bestFit="1" customWidth="1"/>
    <col min="13" max="13" width="20.7109375" style="23" bestFit="1" customWidth="1"/>
    <col min="14" max="14" width="9.5703125" bestFit="1" customWidth="1"/>
    <col min="15" max="15" width="11.28515625" style="23" bestFit="1" customWidth="1"/>
    <col min="16" max="16" width="16" bestFit="1" customWidth="1"/>
    <col min="17" max="17" width="17.7109375" style="23" bestFit="1" customWidth="1"/>
    <col min="18" max="18" width="20" style="23" bestFit="1" customWidth="1"/>
    <col min="19" max="19" width="9.28515625" bestFit="1" customWidth="1"/>
    <col min="20" max="20" width="10.85546875" style="23" bestFit="1" customWidth="1"/>
    <col min="21" max="21" width="15.7109375" bestFit="1" customWidth="1"/>
    <col min="22" max="22" width="17.28515625" style="23" bestFit="1" customWidth="1"/>
    <col min="23" max="23" width="20.140625" style="23" bestFit="1" customWidth="1"/>
    <col min="24" max="24" width="9.5703125" bestFit="1" customWidth="1"/>
    <col min="25" max="25" width="11.28515625" style="23" bestFit="1" customWidth="1"/>
    <col min="26" max="26" width="16" bestFit="1" customWidth="1"/>
    <col min="27" max="27" width="17.7109375" style="23" bestFit="1" customWidth="1"/>
    <col min="28" max="28" width="20.5703125" style="23" bestFit="1" customWidth="1"/>
    <col min="29" max="29" width="9.85546875" bestFit="1" customWidth="1"/>
    <col min="30" max="30" width="11.42578125" style="23" bestFit="1" customWidth="1"/>
    <col min="31" max="31" width="16.28515625" bestFit="1" customWidth="1"/>
    <col min="32" max="32" width="17.85546875" style="23" bestFit="1" customWidth="1"/>
    <col min="33" max="33" width="20.7109375" style="23" bestFit="1" customWidth="1"/>
    <col min="34" max="34" width="9.85546875" bestFit="1" customWidth="1"/>
    <col min="35" max="35" width="11.42578125" style="23" bestFit="1" customWidth="1"/>
    <col min="36" max="36" width="16.28515625" bestFit="1" customWidth="1"/>
    <col min="37" max="37" width="17.85546875" style="23" bestFit="1" customWidth="1"/>
    <col min="38" max="38" width="20.7109375" style="23" bestFit="1" customWidth="1"/>
    <col min="39" max="39" width="8.85546875" bestFit="1" customWidth="1"/>
    <col min="40" max="40" width="10.5703125" style="23" bestFit="1" customWidth="1"/>
    <col min="41" max="41" width="15.28515625" bestFit="1" customWidth="1"/>
    <col min="42" max="42" width="17" style="23" bestFit="1" customWidth="1"/>
    <col min="43" max="43" width="19.85546875" style="23" bestFit="1" customWidth="1"/>
  </cols>
  <sheetData>
    <row r="1" spans="1:43" x14ac:dyDescent="0.25">
      <c r="A1" s="121" t="s">
        <v>31</v>
      </c>
      <c r="B1" s="121"/>
      <c r="C1" s="121"/>
      <c r="D1" s="121" t="s">
        <v>180</v>
      </c>
      <c r="E1" s="121"/>
      <c r="F1" s="121"/>
      <c r="G1" s="121"/>
      <c r="H1" s="121"/>
      <c r="I1" s="122" t="s">
        <v>303</v>
      </c>
      <c r="J1" s="123"/>
      <c r="K1" s="123"/>
      <c r="L1" s="123"/>
      <c r="M1" s="124"/>
      <c r="N1" s="122" t="s">
        <v>183</v>
      </c>
      <c r="O1" s="123"/>
      <c r="P1" s="123"/>
      <c r="Q1" s="123"/>
      <c r="R1" s="124"/>
      <c r="S1" s="122" t="s">
        <v>184</v>
      </c>
      <c r="T1" s="123"/>
      <c r="U1" s="123"/>
      <c r="V1" s="123"/>
      <c r="W1" s="124"/>
      <c r="X1" s="122" t="s">
        <v>185</v>
      </c>
      <c r="Y1" s="123"/>
      <c r="Z1" s="123"/>
      <c r="AA1" s="123"/>
      <c r="AB1" s="124"/>
      <c r="AC1" s="122" t="s">
        <v>186</v>
      </c>
      <c r="AD1" s="123"/>
      <c r="AE1" s="123"/>
      <c r="AF1" s="123"/>
      <c r="AG1" s="124"/>
      <c r="AH1" s="122" t="s">
        <v>187</v>
      </c>
      <c r="AI1" s="123"/>
      <c r="AJ1" s="123"/>
      <c r="AK1" s="123"/>
      <c r="AL1" s="124"/>
      <c r="AM1" s="121" t="s">
        <v>188</v>
      </c>
      <c r="AN1" s="121"/>
      <c r="AO1" s="121"/>
      <c r="AP1" s="121"/>
      <c r="AQ1" s="121"/>
    </row>
    <row r="2" spans="1:43" x14ac:dyDescent="0.25">
      <c r="A2" s="11" t="s">
        <v>137</v>
      </c>
      <c r="B2" s="11" t="s">
        <v>224</v>
      </c>
      <c r="C2" s="94" t="s">
        <v>304</v>
      </c>
      <c r="D2" s="13" t="s">
        <v>225</v>
      </c>
      <c r="E2" s="94" t="s">
        <v>287</v>
      </c>
      <c r="F2" s="13" t="s">
        <v>235</v>
      </c>
      <c r="G2" s="94" t="s">
        <v>288</v>
      </c>
      <c r="H2" s="94" t="s">
        <v>315</v>
      </c>
      <c r="I2" s="14" t="s">
        <v>226</v>
      </c>
      <c r="J2" s="97" t="s">
        <v>289</v>
      </c>
      <c r="K2" s="14" t="s">
        <v>237</v>
      </c>
      <c r="L2" s="97" t="s">
        <v>290</v>
      </c>
      <c r="M2" s="97" t="s">
        <v>316</v>
      </c>
      <c r="N2" s="14" t="s">
        <v>227</v>
      </c>
      <c r="O2" s="97" t="s">
        <v>291</v>
      </c>
      <c r="P2" s="14" t="s">
        <v>239</v>
      </c>
      <c r="Q2" s="97" t="s">
        <v>292</v>
      </c>
      <c r="R2" s="97" t="s">
        <v>317</v>
      </c>
      <c r="S2" s="14" t="s">
        <v>228</v>
      </c>
      <c r="T2" s="97" t="s">
        <v>293</v>
      </c>
      <c r="U2" s="14" t="s">
        <v>241</v>
      </c>
      <c r="V2" s="97" t="s">
        <v>294</v>
      </c>
      <c r="W2" s="97" t="s">
        <v>318</v>
      </c>
      <c r="X2" s="14" t="s">
        <v>229</v>
      </c>
      <c r="Y2" s="97" t="s">
        <v>295</v>
      </c>
      <c r="Z2" s="14" t="s">
        <v>243</v>
      </c>
      <c r="AA2" s="97" t="s">
        <v>296</v>
      </c>
      <c r="AB2" s="97" t="s">
        <v>319</v>
      </c>
      <c r="AC2" s="14" t="s">
        <v>230</v>
      </c>
      <c r="AD2" s="97" t="s">
        <v>297</v>
      </c>
      <c r="AE2" s="14" t="s">
        <v>245</v>
      </c>
      <c r="AF2" s="97" t="s">
        <v>298</v>
      </c>
      <c r="AG2" s="97" t="s">
        <v>320</v>
      </c>
      <c r="AH2" s="14" t="s">
        <v>231</v>
      </c>
      <c r="AI2" s="97" t="s">
        <v>299</v>
      </c>
      <c r="AJ2" s="14" t="s">
        <v>247</v>
      </c>
      <c r="AK2" s="97" t="s">
        <v>300</v>
      </c>
      <c r="AL2" s="97" t="s">
        <v>321</v>
      </c>
      <c r="AM2" s="98" t="s">
        <v>232</v>
      </c>
      <c r="AN2" s="99" t="s">
        <v>301</v>
      </c>
      <c r="AO2" s="98" t="s">
        <v>249</v>
      </c>
      <c r="AP2" s="99" t="s">
        <v>302</v>
      </c>
      <c r="AQ2" s="99" t="s">
        <v>322</v>
      </c>
    </row>
    <row r="3" spans="1:43" x14ac:dyDescent="0.25">
      <c r="A3" s="60" t="s">
        <v>13</v>
      </c>
      <c r="B3" s="10">
        <v>0.83230000000000004</v>
      </c>
      <c r="C3" s="72">
        <v>1.4142135623730951E-4</v>
      </c>
      <c r="D3" s="10">
        <f>Calculations!H3</f>
        <v>0.49323763159721834</v>
      </c>
      <c r="E3" s="74">
        <f>Calculations!I3</f>
        <v>3.1781640645826406E-2</v>
      </c>
      <c r="F3" s="93">
        <f t="shared" ref="F3:F33" si="0">D3*$B3</f>
        <v>0.41052168077836482</v>
      </c>
      <c r="G3" s="96">
        <f>F3*SQRT(((E3/D3)^2)+(($C3/$B3)^2))</f>
        <v>2.6451951481482001E-2</v>
      </c>
      <c r="H3" s="100">
        <f>G3^2</f>
        <v>6.9970573717867781E-4</v>
      </c>
      <c r="I3" s="10">
        <f>Calculations!P3</f>
        <v>4.6888535374406127E-4</v>
      </c>
      <c r="J3" s="74">
        <f>Calculations!Q3</f>
        <v>9.8756621518612006E-4</v>
      </c>
      <c r="K3" s="93">
        <f>I3*$B3</f>
        <v>3.9025327992118223E-4</v>
      </c>
      <c r="L3" s="96">
        <f>K3*SQRT(((J3/I3)^2)+(($C3/$B3)^2))</f>
        <v>8.219513635741825E-4</v>
      </c>
      <c r="M3" s="100">
        <f>L3^2</f>
        <v>6.7560404408145799E-7</v>
      </c>
      <c r="N3" s="10">
        <f>Calculations!X3</f>
        <v>9.8414516583108458E-2</v>
      </c>
      <c r="O3" s="74">
        <f>Calculations!Y3</f>
        <v>8.8492757149334147E-3</v>
      </c>
      <c r="P3" s="93">
        <f>N3*$B3</f>
        <v>8.191040215212117E-2</v>
      </c>
      <c r="Q3" s="96">
        <f>P3*SQRT(((O3/N3)^2)+(($C3/$B3)^2))</f>
        <v>7.3652653276773169E-3</v>
      </c>
      <c r="R3" s="100">
        <f>Q3^2</f>
        <v>5.4247133347085656E-5</v>
      </c>
      <c r="S3" s="10">
        <f>Calculations!AF3</f>
        <v>1.7209816467095598E-2</v>
      </c>
      <c r="T3" s="74">
        <f>Calculations!AG3</f>
        <v>1.7892108386783462E-3</v>
      </c>
      <c r="U3" s="93">
        <f>S3*$B3</f>
        <v>1.4323730245563666E-2</v>
      </c>
      <c r="V3" s="96">
        <f>U3*SQRT(((T3/S3)^2)+(($C3/$B3)^2))</f>
        <v>1.4891621699220266E-3</v>
      </c>
      <c r="W3" s="100">
        <f>V3^2</f>
        <v>2.2176039683268786E-6</v>
      </c>
      <c r="X3" s="10">
        <f>Calculations!AN3</f>
        <v>1.1833051913570718E-3</v>
      </c>
      <c r="Y3" s="74">
        <f>Calculations!AO3</f>
        <v>5.8987866206844971E-4</v>
      </c>
      <c r="Z3" s="93">
        <f>X3*$B3</f>
        <v>9.8486491076649088E-4</v>
      </c>
      <c r="AA3" s="96">
        <f>Z3*SQRT(((Y3/X3)^2)+(($C3/$B3)^2))</f>
        <v>4.9095603895966424E-4</v>
      </c>
      <c r="AB3" s="100">
        <f>AA3^2</f>
        <v>2.4103783219096333E-7</v>
      </c>
      <c r="AC3" s="10">
        <f>Calculations!AV3</f>
        <v>-1.5787055936498053E-4</v>
      </c>
      <c r="AD3" s="74">
        <f>Calculations!AW3</f>
        <v>-3.2904819097696555E-4</v>
      </c>
      <c r="AE3" s="93">
        <f>AC3*$B3</f>
        <v>-1.3139566655947331E-4</v>
      </c>
      <c r="AF3" s="96">
        <f>AE3*SQRT(((AD3/AC3)^2)+(($C3/$B3)^2))</f>
        <v>-2.7386681026017351E-4</v>
      </c>
      <c r="AG3" s="100">
        <f>AF3^2</f>
        <v>7.5003029762081881E-8</v>
      </c>
      <c r="AH3" s="10">
        <f>Calculations!BD3</f>
        <v>1.4108828118896306E-2</v>
      </c>
      <c r="AI3" s="74">
        <f>Calculations!BE3</f>
        <v>3.361804611142518E-3</v>
      </c>
      <c r="AJ3" s="93">
        <v>0</v>
      </c>
      <c r="AK3" s="96">
        <f>AJ3*SQRT(((AI3/AH3)^2)+(($C3/$B3)^2))</f>
        <v>0</v>
      </c>
      <c r="AL3" s="100">
        <f>AK3^2</f>
        <v>0</v>
      </c>
      <c r="AM3" s="10">
        <f>Calculations!BL3</f>
        <v>-1.0607977954120607E-4</v>
      </c>
      <c r="AN3" s="74">
        <f>Calculations!BM3</f>
        <v>-2.8415324948479468E-4</v>
      </c>
      <c r="AO3" s="93">
        <f>AM3*$B3</f>
        <v>-8.8290200512145811E-5</v>
      </c>
      <c r="AP3" s="96">
        <f>AO3*SQRT(((AN3/AM3)^2)+(($C3/$B3)^2))</f>
        <v>-2.3650075002200368E-4</v>
      </c>
      <c r="AQ3" s="100">
        <f>AP3^2</f>
        <v>5.5932604760970272E-8</v>
      </c>
    </row>
    <row r="4" spans="1:43" x14ac:dyDescent="0.25">
      <c r="A4" s="59" t="s">
        <v>27</v>
      </c>
      <c r="B4" s="10">
        <v>1.0189000000000004</v>
      </c>
      <c r="C4" s="72">
        <v>1.4142135623730951E-4</v>
      </c>
      <c r="D4" s="10">
        <f>Calculations!H4</f>
        <v>0.43091885928066964</v>
      </c>
      <c r="E4" s="74">
        <f>Calculations!I4</f>
        <v>2.4962842325010847E-2</v>
      </c>
      <c r="F4" s="93">
        <f t="shared" si="0"/>
        <v>0.43906322572107448</v>
      </c>
      <c r="G4" s="96">
        <f t="shared" ref="G4:G33" si="1">F4*SQRT(((E4/D4)^2)+(($C4/$B4)^2))</f>
        <v>2.5434713052000821E-2</v>
      </c>
      <c r="H4" s="100">
        <f t="shared" ref="H4:H33" si="2">G4^2</f>
        <v>6.4692462803762093E-4</v>
      </c>
      <c r="I4" s="10">
        <f>Calculations!P4</f>
        <v>5.6381876667261699E-4</v>
      </c>
      <c r="J4" s="74">
        <f>Calculations!Q4</f>
        <v>7.9564233038788127E-4</v>
      </c>
      <c r="K4" s="93">
        <f t="shared" ref="K4:K33" si="3">I4*$B4</f>
        <v>5.7447494136272969E-4</v>
      </c>
      <c r="L4" s="96">
        <f t="shared" ref="L4:L33" si="4">K4*SQRT(((J4/I4)^2)+(($C4/$B4)^2))</f>
        <v>8.1067997435350849E-4</v>
      </c>
      <c r="M4" s="100">
        <f t="shared" ref="M4:M33" si="5">L4^2</f>
        <v>6.5720202081780518E-7</v>
      </c>
      <c r="N4" s="10">
        <f>Calculations!X4</f>
        <v>8.1636070879849615E-2</v>
      </c>
      <c r="O4" s="74">
        <f>Calculations!Y4</f>
        <v>9.9573018750360957E-3</v>
      </c>
      <c r="P4" s="93">
        <f t="shared" ref="P4" si="6">N4*$B4</f>
        <v>8.3178992619478809E-2</v>
      </c>
      <c r="Q4" s="96">
        <f t="shared" ref="Q4:Q33" si="7">P4*SQRT(((O4/N4)^2)+(($C4/$B4)^2))</f>
        <v>1.0145501449346467E-2</v>
      </c>
      <c r="R4" s="100">
        <f t="shared" ref="R4:R33" si="8">Q4^2</f>
        <v>1.0293119965869127E-4</v>
      </c>
      <c r="S4" s="10">
        <f>Calculations!AF4</f>
        <v>1.9262350834508893E-3</v>
      </c>
      <c r="T4" s="74">
        <f>Calculations!AG4</f>
        <v>1.0495904286143185E-3</v>
      </c>
      <c r="U4" s="93">
        <f t="shared" ref="U4" si="9">S4*$B4</f>
        <v>1.9626409265281119E-3</v>
      </c>
      <c r="V4" s="96">
        <f t="shared" ref="V4:V33" si="10">U4*SQRT(((T4/S4)^2)+(($C4/$B4)^2))</f>
        <v>1.0694277224101499E-3</v>
      </c>
      <c r="W4" s="100">
        <f t="shared" ref="W4:W33" si="11">V4^2</f>
        <v>1.1436756534593606E-6</v>
      </c>
      <c r="X4" s="10">
        <f>Calculations!AN4</f>
        <v>3.9968300356202195E-4</v>
      </c>
      <c r="Y4" s="74">
        <f>Calculations!AO4</f>
        <v>3.1475500950323262E-4</v>
      </c>
      <c r="Z4" s="93">
        <f t="shared" ref="Z4" si="12">X4*$B4</f>
        <v>4.0723701232934432E-4</v>
      </c>
      <c r="AA4" s="96">
        <f t="shared" ref="AA4:AA33" si="13">Z4*SQRT(((Y4/X4)^2)+(($C4/$B4)^2))</f>
        <v>3.2070388416396544E-4</v>
      </c>
      <c r="AB4" s="100">
        <f t="shared" ref="AB4:AB33" si="14">AA4^2</f>
        <v>1.0285098131785417E-7</v>
      </c>
      <c r="AC4" s="10">
        <f>Calculations!AV4</f>
        <v>-2.7849170440615777E-5</v>
      </c>
      <c r="AD4" s="74">
        <f>Calculations!AW4</f>
        <v>-3.505372171185877E-4</v>
      </c>
      <c r="AE4" s="93">
        <f t="shared" ref="AE4" si="15">AC4*$B4</f>
        <v>-2.8375519761943424E-5</v>
      </c>
      <c r="AF4" s="96">
        <f t="shared" ref="AF4:AF33" si="16">AE4*SQRT(((AD4/AC4)^2)+(($C4/$B4)^2))</f>
        <v>-3.571623705438441E-4</v>
      </c>
      <c r="AG4" s="100">
        <f t="shared" ref="AG4:AG33" si="17">AF4^2</f>
        <v>1.275649589324982E-7</v>
      </c>
      <c r="AH4" s="10">
        <f>Calculations!BD4</f>
        <v>6.3887222838063034E-3</v>
      </c>
      <c r="AI4" s="74">
        <f>Calculations!BE4</f>
        <v>2.4091866166339989E-3</v>
      </c>
      <c r="AJ4" s="93">
        <f t="shared" ref="AJ4" si="18">AH4*$B4</f>
        <v>6.5094691349702445E-3</v>
      </c>
      <c r="AK4" s="96">
        <f t="shared" ref="AK4:AK33" si="19">AJ4*SQRT(((AI4/AH4)^2)+(($C4/$B4)^2))</f>
        <v>2.4547204099630163E-3</v>
      </c>
      <c r="AL4" s="100">
        <f t="shared" ref="AL4:AL33" si="20">AK4^2</f>
        <v>6.025652291088999E-6</v>
      </c>
      <c r="AM4" s="10">
        <f>Calculations!BL4</f>
        <v>-3.0809921248608861E-5</v>
      </c>
      <c r="AN4" s="74">
        <f>Calculations!BM4</f>
        <v>-2.2741940260449862E-4</v>
      </c>
      <c r="AO4" s="93">
        <f t="shared" ref="AO4" si="21">AM4*$B4</f>
        <v>-3.1392228760207582E-5</v>
      </c>
      <c r="AP4" s="96">
        <f t="shared" ref="AP4:AP33" si="22">AO4*SQRT(((AN4/AM4)^2)+(($C4/$B4)^2))</f>
        <v>-2.3171762935468958E-4</v>
      </c>
      <c r="AQ4" s="100">
        <f t="shared" ref="AQ4:AQ33" si="23">AP4^2</f>
        <v>5.3693059753757301E-8</v>
      </c>
    </row>
    <row r="5" spans="1:43" x14ac:dyDescent="0.25">
      <c r="A5" s="59" t="s">
        <v>26</v>
      </c>
      <c r="B5" s="10">
        <v>0.99680000000000035</v>
      </c>
      <c r="C5" s="72">
        <v>1.4142135623730951E-4</v>
      </c>
      <c r="D5" s="10">
        <f>Calculations!H5</f>
        <v>3.012961582636644</v>
      </c>
      <c r="E5" s="74">
        <f>Calculations!I5</f>
        <v>8.1304530716144727E-2</v>
      </c>
      <c r="F5" s="93">
        <f t="shared" si="0"/>
        <v>3.0033201055722079</v>
      </c>
      <c r="G5" s="96">
        <f t="shared" si="1"/>
        <v>8.1045476329751023E-2</v>
      </c>
      <c r="H5" s="100">
        <f t="shared" si="2"/>
        <v>6.5683692335162334E-3</v>
      </c>
      <c r="I5" s="10">
        <f>Calculations!P5</f>
        <v>0.22300417577436177</v>
      </c>
      <c r="J5" s="74">
        <f>Calculations!Q5</f>
        <v>4.5477149118735285E-3</v>
      </c>
      <c r="K5" s="93">
        <f t="shared" si="3"/>
        <v>0.22229056241188389</v>
      </c>
      <c r="L5" s="96">
        <f t="shared" si="4"/>
        <v>4.5332719274006721E-3</v>
      </c>
      <c r="M5" s="100">
        <f t="shared" si="5"/>
        <v>2.0550554367759005E-5</v>
      </c>
      <c r="N5" s="10">
        <f>Calculations!X5</f>
        <v>0.31905816626392841</v>
      </c>
      <c r="O5" s="74">
        <f>Calculations!Y5</f>
        <v>1.7843094307839296E-2</v>
      </c>
      <c r="P5" s="93">
        <f t="shared" ref="P5" si="24">N5*$B5</f>
        <v>0.31803718013188398</v>
      </c>
      <c r="Q5" s="96">
        <f t="shared" si="7"/>
        <v>1.7786053640941341E-2</v>
      </c>
      <c r="R5" s="100">
        <f t="shared" si="8"/>
        <v>3.1634370411844277E-4</v>
      </c>
      <c r="S5" s="10">
        <f>Calculations!AF5</f>
        <v>-2.0700907529905391E-4</v>
      </c>
      <c r="T5" s="74">
        <f>Calculations!AG5</f>
        <v>-1.2716433706944541E-3</v>
      </c>
      <c r="U5" s="93">
        <f t="shared" ref="U5" si="25">S5*$B5</f>
        <v>-2.06346646258097E-4</v>
      </c>
      <c r="V5" s="96">
        <f t="shared" si="10"/>
        <v>-1.2675741122463013E-3</v>
      </c>
      <c r="W5" s="100">
        <f t="shared" si="11"/>
        <v>1.6067441300369988E-6</v>
      </c>
      <c r="X5" s="10">
        <f>Calculations!AN5</f>
        <v>0.13735121948052301</v>
      </c>
      <c r="Y5" s="74">
        <f>Calculations!AO5</f>
        <v>3.8061599482217116E-3</v>
      </c>
      <c r="Z5" s="93">
        <f t="shared" ref="Z5" si="26">X5*$B5</f>
        <v>0.13691169557818539</v>
      </c>
      <c r="AA5" s="96">
        <f t="shared" si="13"/>
        <v>3.7940299605100742E-3</v>
      </c>
      <c r="AB5" s="100">
        <f t="shared" si="14"/>
        <v>1.4394663341248075E-5</v>
      </c>
      <c r="AC5" s="10">
        <f>Calculations!AV5</f>
        <v>0.24827691440932942</v>
      </c>
      <c r="AD5" s="74">
        <f>Calculations!AW5</f>
        <v>1.2367133509875882E-2</v>
      </c>
      <c r="AE5" s="93">
        <f t="shared" ref="AE5" si="27">AC5*$B5</f>
        <v>0.24748242828321965</v>
      </c>
      <c r="AF5" s="96">
        <f t="shared" si="16"/>
        <v>1.2327608685489776E-2</v>
      </c>
      <c r="AG5" s="100">
        <f t="shared" si="17"/>
        <v>1.5196993590256298E-4</v>
      </c>
      <c r="AH5" s="10">
        <f>Calculations!BD5</f>
        <v>4.0601197251418164E-3</v>
      </c>
      <c r="AI5" s="74">
        <f>Calculations!BE5</f>
        <v>2.2290380837665679E-3</v>
      </c>
      <c r="AJ5" s="93">
        <f t="shared" ref="AJ5" si="28">AH5*$B5</f>
        <v>4.0471273420213637E-3</v>
      </c>
      <c r="AK5" s="96">
        <f t="shared" si="19"/>
        <v>2.2219052360896744E-3</v>
      </c>
      <c r="AL5" s="100">
        <f t="shared" si="20"/>
        <v>4.936862878162712E-6</v>
      </c>
      <c r="AM5" s="10">
        <f>Calculations!BL5</f>
        <v>7.416115775760279E-3</v>
      </c>
      <c r="AN5" s="74">
        <f>Calculations!BM5</f>
        <v>5.2073218492332696E-4</v>
      </c>
      <c r="AO5" s="93">
        <f t="shared" ref="AO5" si="29">AM5*$B5</f>
        <v>7.3923842052778486E-3</v>
      </c>
      <c r="AP5" s="96">
        <f t="shared" si="22"/>
        <v>5.1906690150268326E-4</v>
      </c>
      <c r="AQ5" s="100">
        <f t="shared" si="23"/>
        <v>2.6943044823559627E-7</v>
      </c>
    </row>
    <row r="6" spans="1:43" x14ac:dyDescent="0.25">
      <c r="A6" s="59" t="s">
        <v>169</v>
      </c>
      <c r="B6" s="10">
        <v>0.96450000000000014</v>
      </c>
      <c r="C6" s="72">
        <v>1.4142135623730951E-4</v>
      </c>
      <c r="D6" s="10">
        <f>Calculations!H6</f>
        <v>42.833176134752911</v>
      </c>
      <c r="E6" s="74">
        <f>Calculations!I6</f>
        <v>0.67351095924713666</v>
      </c>
      <c r="F6" s="93">
        <f t="shared" si="0"/>
        <v>41.312598381969188</v>
      </c>
      <c r="G6" s="96">
        <f t="shared" si="1"/>
        <v>0.6496295627641695</v>
      </c>
      <c r="H6" s="100">
        <f t="shared" si="2"/>
        <v>0.42201856881716604</v>
      </c>
      <c r="I6" s="10">
        <f>Calculations!P6</f>
        <v>3.981724243377267</v>
      </c>
      <c r="J6" s="74">
        <f>Calculations!Q6</f>
        <v>3.6318307754942554E-2</v>
      </c>
      <c r="K6" s="93">
        <f t="shared" si="3"/>
        <v>3.8403730327373746</v>
      </c>
      <c r="L6" s="96">
        <f t="shared" si="4"/>
        <v>3.5033533537000422E-2</v>
      </c>
      <c r="M6" s="100">
        <f t="shared" si="5"/>
        <v>1.2273484720881332E-3</v>
      </c>
      <c r="N6" s="10">
        <f>Calculations!X6</f>
        <v>4.1366144035537653</v>
      </c>
      <c r="O6" s="74">
        <f>Calculations!Y6</f>
        <v>4.5759664947966856E-2</v>
      </c>
      <c r="P6" s="93">
        <f t="shared" ref="P6" si="30">N6*$B6</f>
        <v>3.989764592227607</v>
      </c>
      <c r="Q6" s="96">
        <f t="shared" si="7"/>
        <v>4.4139073754263132E-2</v>
      </c>
      <c r="R6" s="100">
        <f t="shared" si="8"/>
        <v>1.9482578318842805E-3</v>
      </c>
      <c r="S6" s="10">
        <f>Calculations!AF6</f>
        <v>2.6103728227900272E-3</v>
      </c>
      <c r="T6" s="74">
        <f>Calculations!AG6</f>
        <v>1.3250506299938502E-3</v>
      </c>
      <c r="U6" s="93">
        <f t="shared" ref="U6" si="31">S6*$B6</f>
        <v>2.5177045875809816E-3</v>
      </c>
      <c r="V6" s="96">
        <f t="shared" si="10"/>
        <v>1.2780113859466409E-3</v>
      </c>
      <c r="W6" s="100">
        <f t="shared" si="11"/>
        <v>1.6333131026092538E-6</v>
      </c>
      <c r="X6" s="10">
        <f>Calculations!AN6</f>
        <v>3.5985139789811669</v>
      </c>
      <c r="Y6" s="74">
        <f>Calculations!AO6</f>
        <v>2.9537997511913206E-2</v>
      </c>
      <c r="Z6" s="93">
        <f t="shared" ref="Z6" si="32">X6*$B6</f>
        <v>3.4707667327273359</v>
      </c>
      <c r="AA6" s="96">
        <f t="shared" si="13"/>
        <v>2.8493943543506081E-2</v>
      </c>
      <c r="AB6" s="100">
        <f t="shared" si="14"/>
        <v>8.119048186605119E-4</v>
      </c>
      <c r="AC6" s="10">
        <f>Calculations!AV6</f>
        <v>3.9421251256899557</v>
      </c>
      <c r="AD6" s="74">
        <f>Calculations!AW6</f>
        <v>4.1318809358339953E-2</v>
      </c>
      <c r="AE6" s="93">
        <f t="shared" ref="AE6" si="33">AC6*$B6</f>
        <v>3.8021796837279629</v>
      </c>
      <c r="AF6" s="96">
        <f t="shared" si="16"/>
        <v>3.9855890952008366E-2</v>
      </c>
      <c r="AG6" s="100">
        <f t="shared" si="17"/>
        <v>1.5884920435783824E-3</v>
      </c>
      <c r="AH6" s="10">
        <f>Calculations!BD6</f>
        <v>7.6917501313194404E-3</v>
      </c>
      <c r="AI6" s="74">
        <f>Calculations!BE6</f>
        <v>3.412006593167754E-3</v>
      </c>
      <c r="AJ6" s="93">
        <f t="shared" ref="AJ6" si="34">AH6*$B6</f>
        <v>7.4186930016576016E-3</v>
      </c>
      <c r="AK6" s="96">
        <f t="shared" si="19"/>
        <v>3.2908805388889963E-3</v>
      </c>
      <c r="AL6" s="100">
        <f t="shared" si="20"/>
        <v>1.0829894721238331E-5</v>
      </c>
      <c r="AM6" s="10">
        <f>Calculations!BL6</f>
        <v>0.47041474307699915</v>
      </c>
      <c r="AN6" s="74">
        <f>Calculations!BM6</f>
        <v>1.1144495888656071E-2</v>
      </c>
      <c r="AO6" s="93">
        <f t="shared" ref="AO6" si="35">AM6*$B6</f>
        <v>0.45371501969776573</v>
      </c>
      <c r="AP6" s="96">
        <f t="shared" si="22"/>
        <v>1.0749072155540192E-2</v>
      </c>
      <c r="AQ6" s="100">
        <f t="shared" si="23"/>
        <v>1.1554255220500947E-4</v>
      </c>
    </row>
    <row r="7" spans="1:43" x14ac:dyDescent="0.25">
      <c r="A7" s="59" t="s">
        <v>135</v>
      </c>
      <c r="B7" s="10">
        <v>1.1139999999999999</v>
      </c>
      <c r="C7" s="72">
        <v>1.4142135623730951E-4</v>
      </c>
      <c r="D7" s="10">
        <f>Calculations!H7</f>
        <v>83.276470466620808</v>
      </c>
      <c r="E7" s="74">
        <f>Calculations!I7</f>
        <v>1.5828583625621206</v>
      </c>
      <c r="F7" s="93">
        <f t="shared" si="0"/>
        <v>92.769988099815563</v>
      </c>
      <c r="G7" s="96">
        <f t="shared" si="1"/>
        <v>1.7633435448604262</v>
      </c>
      <c r="H7" s="100">
        <f t="shared" si="2"/>
        <v>3.1093804572009338</v>
      </c>
      <c r="I7" s="10">
        <f>Calculations!P7</f>
        <v>7.7328748130541971</v>
      </c>
      <c r="J7" s="74">
        <f>Calculations!Q7</f>
        <v>6.7126405776376477E-2</v>
      </c>
      <c r="K7" s="93">
        <f t="shared" si="3"/>
        <v>8.6144225417423748</v>
      </c>
      <c r="L7" s="96">
        <f t="shared" si="4"/>
        <v>7.4786812170572023E-2</v>
      </c>
      <c r="M7" s="100">
        <f t="shared" si="5"/>
        <v>5.5930672746364197E-3</v>
      </c>
      <c r="N7" s="10">
        <f>Calculations!X7</f>
        <v>7.85620231619823</v>
      </c>
      <c r="O7" s="74">
        <f>Calculations!Y7</f>
        <v>0.12211283013410248</v>
      </c>
      <c r="P7" s="93">
        <f t="shared" ref="P7" si="36">N7*$B7</f>
        <v>8.7518093802448274</v>
      </c>
      <c r="Q7" s="96">
        <f t="shared" si="7"/>
        <v>0.13603822979873523</v>
      </c>
      <c r="R7" s="100">
        <f t="shared" si="8"/>
        <v>1.8506399966773494E-2</v>
      </c>
      <c r="S7" s="10">
        <f>Calculations!AF7</f>
        <v>1.8320123414424375E-3</v>
      </c>
      <c r="T7" s="74">
        <f>Calculations!AG7</f>
        <v>1.2395289202230388E-3</v>
      </c>
      <c r="U7" s="93">
        <f t="shared" ref="U7" si="37">S7*$B7</f>
        <v>2.0408617483668751E-3</v>
      </c>
      <c r="V7" s="96">
        <f t="shared" si="10"/>
        <v>1.3808352414345455E-3</v>
      </c>
      <c r="W7" s="100">
        <f t="shared" si="11"/>
        <v>1.9067059639875996E-6</v>
      </c>
      <c r="X7" s="10">
        <f>Calculations!AN7</f>
        <v>7.3896446038987662</v>
      </c>
      <c r="Y7" s="74">
        <f>Calculations!AO7</f>
        <v>5.6558662476317259E-2</v>
      </c>
      <c r="Z7" s="93">
        <f t="shared" ref="Z7" si="38">X7*$B7</f>
        <v>8.2320640887432255</v>
      </c>
      <c r="AA7" s="96">
        <f t="shared" si="13"/>
        <v>6.3015016282595024E-2</v>
      </c>
      <c r="AB7" s="100">
        <f t="shared" si="14"/>
        <v>3.9708922770957163E-3</v>
      </c>
      <c r="AC7" s="10">
        <f>Calculations!AV7</f>
        <v>7.4721214605548436</v>
      </c>
      <c r="AD7" s="74">
        <f>Calculations!AW7</f>
        <v>7.3205354977246659E-2</v>
      </c>
      <c r="AE7" s="93">
        <f t="shared" ref="AE7" si="39">AC7*$B7</f>
        <v>8.3239433070580944</v>
      </c>
      <c r="AF7" s="96">
        <f t="shared" si="16"/>
        <v>8.1557611518430329E-2</v>
      </c>
      <c r="AG7" s="100">
        <f t="shared" si="17"/>
        <v>6.6516439965911998E-3</v>
      </c>
      <c r="AH7" s="10">
        <f>Calculations!BD7</f>
        <v>2.7083766253690215E-3</v>
      </c>
      <c r="AI7" s="74">
        <f>Calculations!BE7</f>
        <v>1.9438056610725386E-3</v>
      </c>
      <c r="AJ7" s="93">
        <f t="shared" ref="AJ7" si="40">AH7*$B7</f>
        <v>3.0171315606610898E-3</v>
      </c>
      <c r="AK7" s="96">
        <f t="shared" si="19"/>
        <v>2.1653995403098677E-3</v>
      </c>
      <c r="AL7" s="100">
        <f t="shared" si="20"/>
        <v>4.6889551691741862E-6</v>
      </c>
      <c r="AM7" s="10">
        <f>Calculations!BL7</f>
        <v>2.398038867045805</v>
      </c>
      <c r="AN7" s="74">
        <f>Calculations!BM7</f>
        <v>3.1486664255390838E-2</v>
      </c>
      <c r="AO7" s="93">
        <f t="shared" ref="AO7" si="41">AM7*$B7</f>
        <v>2.6714152978890264</v>
      </c>
      <c r="AP7" s="96">
        <f t="shared" si="22"/>
        <v>3.5077783401311173E-2</v>
      </c>
      <c r="AQ7" s="100">
        <f t="shared" si="23"/>
        <v>1.2304508883493016E-3</v>
      </c>
    </row>
    <row r="8" spans="1:43" x14ac:dyDescent="0.25">
      <c r="A8" s="59" t="s">
        <v>166</v>
      </c>
      <c r="B8" s="10">
        <v>1.3976999999999995</v>
      </c>
      <c r="C8" s="72">
        <v>1.4142135623730951E-4</v>
      </c>
      <c r="D8" s="10">
        <f>Calculations!H8</f>
        <v>93.131223435270059</v>
      </c>
      <c r="E8" s="74">
        <f>Calculations!I8</f>
        <v>1.8171426266001569</v>
      </c>
      <c r="F8" s="93">
        <f t="shared" si="0"/>
        <v>130.16951099547691</v>
      </c>
      <c r="G8" s="96">
        <f t="shared" si="1"/>
        <v>2.5398543987278162</v>
      </c>
      <c r="H8" s="100">
        <f t="shared" si="2"/>
        <v>6.4508603667370368</v>
      </c>
      <c r="I8" s="10">
        <f>Calculations!P8</f>
        <v>8.8826392110901491</v>
      </c>
      <c r="J8" s="74">
        <f>Calculations!Q8</f>
        <v>0.118402526901822</v>
      </c>
      <c r="K8" s="93">
        <f t="shared" si="3"/>
        <v>12.415264825340698</v>
      </c>
      <c r="L8" s="96">
        <f t="shared" si="4"/>
        <v>0.16549597948407266</v>
      </c>
      <c r="M8" s="100">
        <f t="shared" si="5"/>
        <v>2.7388919225392598E-2</v>
      </c>
      <c r="N8" s="10">
        <f>Calculations!X8</f>
        <v>8.7760706690162298</v>
      </c>
      <c r="O8" s="74">
        <f>Calculations!Y8</f>
        <v>0.10711274362372988</v>
      </c>
      <c r="P8" s="93">
        <f t="shared" ref="P8" si="42">N8*$B8</f>
        <v>12.26631397408398</v>
      </c>
      <c r="Q8" s="96">
        <f t="shared" si="7"/>
        <v>0.14971662619751708</v>
      </c>
      <c r="R8" s="100">
        <f t="shared" si="8"/>
        <v>2.2415068159967057E-2</v>
      </c>
      <c r="S8" s="10">
        <f>Calculations!AF8</f>
        <v>8.1383708885059537E-4</v>
      </c>
      <c r="T8" s="74">
        <f>Calculations!AG8</f>
        <v>6.9536337770523076E-4</v>
      </c>
      <c r="U8" s="93">
        <f t="shared" ref="U8" si="43">S8*$B8</f>
        <v>1.1375000990864767E-3</v>
      </c>
      <c r="V8" s="96">
        <f t="shared" si="10"/>
        <v>9.7190939983333871E-4</v>
      </c>
      <c r="W8" s="100">
        <f t="shared" si="11"/>
        <v>9.446078814844007E-7</v>
      </c>
      <c r="X8" s="10">
        <f>Calculations!AN8</f>
        <v>8.4226883035129667</v>
      </c>
      <c r="Y8" s="74">
        <f>Calculations!AO8</f>
        <v>7.5767300159053905E-2</v>
      </c>
      <c r="Z8" s="93">
        <f t="shared" ref="Z8" si="44">X8*$B8</f>
        <v>11.772391441820069</v>
      </c>
      <c r="AA8" s="96">
        <f t="shared" si="13"/>
        <v>0.10590665415416692</v>
      </c>
      <c r="AB8" s="100">
        <f t="shared" si="14"/>
        <v>1.1216219394130322E-2</v>
      </c>
      <c r="AC8" s="10">
        <f>Calculations!AV8</f>
        <v>8.4003505522821378</v>
      </c>
      <c r="AD8" s="74">
        <f>Calculations!AW8</f>
        <v>8.1517797162129077E-2</v>
      </c>
      <c r="AE8" s="93">
        <f t="shared" ref="AE8" si="45">AC8*$B8</f>
        <v>11.74116996692474</v>
      </c>
      <c r="AF8" s="96">
        <f t="shared" si="16"/>
        <v>0.11394361831505405</v>
      </c>
      <c r="AG8" s="100">
        <f t="shared" si="17"/>
        <v>1.2983148154726721E-2</v>
      </c>
      <c r="AH8" s="10">
        <f>Calculations!BD8</f>
        <v>4.8729649705836417E-3</v>
      </c>
      <c r="AI8" s="74">
        <f>Calculations!BE8</f>
        <v>2.5404018613519354E-3</v>
      </c>
      <c r="AJ8" s="93">
        <f t="shared" ref="AJ8" si="46">AH8*$B8</f>
        <v>6.8109431393847536E-3</v>
      </c>
      <c r="AK8" s="96">
        <f t="shared" si="19"/>
        <v>3.550719748487583E-3</v>
      </c>
      <c r="AL8" s="100">
        <f t="shared" si="20"/>
        <v>1.2607610732299726E-5</v>
      </c>
      <c r="AM8" s="10">
        <f>Calculations!BL8</f>
        <v>5.1989215012399885</v>
      </c>
      <c r="AN8" s="74">
        <f>Calculations!BM8</f>
        <v>5.4989729431845935E-2</v>
      </c>
      <c r="AO8" s="93">
        <f t="shared" ref="AO8" si="47">AM8*$B8</f>
        <v>7.266532582283129</v>
      </c>
      <c r="AP8" s="96">
        <f t="shared" si="22"/>
        <v>7.6862661411224442E-2</v>
      </c>
      <c r="AQ8" s="100">
        <f t="shared" si="23"/>
        <v>5.9078687192165311E-3</v>
      </c>
    </row>
    <row r="9" spans="1:43" x14ac:dyDescent="0.25">
      <c r="A9" s="59" t="s">
        <v>18</v>
      </c>
      <c r="B9" s="10">
        <v>1.0243000000000002</v>
      </c>
      <c r="C9" s="72">
        <v>1.4142135623730951E-4</v>
      </c>
      <c r="D9" s="10">
        <f>Calculations!H9</f>
        <v>96.633779974962394</v>
      </c>
      <c r="E9" s="74">
        <f>Calculations!I9</f>
        <v>2.1679250592031893</v>
      </c>
      <c r="F9" s="93">
        <f t="shared" si="0"/>
        <v>98.981980828353997</v>
      </c>
      <c r="G9" s="96">
        <f t="shared" si="1"/>
        <v>2.2206476897283629</v>
      </c>
      <c r="H9" s="100">
        <f t="shared" si="2"/>
        <v>4.9312761618959158</v>
      </c>
      <c r="I9" s="10">
        <f>Calculations!P9</f>
        <v>8.7632198073830629</v>
      </c>
      <c r="J9" s="74">
        <f>Calculations!Q9</f>
        <v>0.12252232697908007</v>
      </c>
      <c r="K9" s="93">
        <f t="shared" si="3"/>
        <v>8.9761660487024724</v>
      </c>
      <c r="L9" s="96">
        <f t="shared" si="4"/>
        <v>0.12550573843958376</v>
      </c>
      <c r="M9" s="100">
        <f t="shared" si="5"/>
        <v>1.5751690381265213E-2</v>
      </c>
      <c r="N9" s="10">
        <f>Calculations!X9</f>
        <v>8.8300049013255766</v>
      </c>
      <c r="O9" s="74">
        <f>Calculations!Y9</f>
        <v>0.13101592829532285</v>
      </c>
      <c r="P9" s="93">
        <f t="shared" ref="P9" si="48">N9*$B9</f>
        <v>9.04457402042779</v>
      </c>
      <c r="Q9" s="96">
        <f t="shared" si="7"/>
        <v>0.13420542515337169</v>
      </c>
      <c r="R9" s="100">
        <f t="shared" si="8"/>
        <v>1.8011096140597253E-2</v>
      </c>
      <c r="S9" s="10">
        <f>Calculations!AF9</f>
        <v>7.9983633274736902E-3</v>
      </c>
      <c r="T9" s="74">
        <f>Calculations!AG9</f>
        <v>1.1753574426511312E-3</v>
      </c>
      <c r="U9" s="93">
        <f t="shared" ref="U9" si="49">S9*$B9</f>
        <v>8.1927235563313029E-3</v>
      </c>
      <c r="V9" s="96">
        <f t="shared" si="10"/>
        <v>1.2039191598873355E-3</v>
      </c>
      <c r="W9" s="100">
        <f t="shared" si="11"/>
        <v>1.4494213435438276E-6</v>
      </c>
      <c r="X9" s="10">
        <f>Calculations!AN9</f>
        <v>8.2090498138235493</v>
      </c>
      <c r="Y9" s="74">
        <f>Calculations!AO9</f>
        <v>0.11974272502394251</v>
      </c>
      <c r="Z9" s="93">
        <f t="shared" ref="Z9" si="50">X9*$B9</f>
        <v>8.4085297242994628</v>
      </c>
      <c r="AA9" s="96">
        <f t="shared" si="13"/>
        <v>0.12265796738232053</v>
      </c>
      <c r="AB9" s="100">
        <f t="shared" si="14"/>
        <v>1.5044976962362407E-2</v>
      </c>
      <c r="AC9" s="10">
        <f>Calculations!AV9</f>
        <v>8.427170669616709</v>
      </c>
      <c r="AD9" s="74">
        <f>Calculations!AW9</f>
        <v>0.12658086479321645</v>
      </c>
      <c r="AE9" s="93">
        <f t="shared" ref="AE9" si="51">AC9*$B9</f>
        <v>8.6319509168883961</v>
      </c>
      <c r="AF9" s="96">
        <f t="shared" si="16"/>
        <v>0.12966225701494682</v>
      </c>
      <c r="AG9" s="100">
        <f t="shared" si="17"/>
        <v>1.6812300894210128E-2</v>
      </c>
      <c r="AH9" s="10">
        <f>Calculations!BD9</f>
        <v>3.4591110750741842E-3</v>
      </c>
      <c r="AI9" s="74">
        <f>Calculations!BE9</f>
        <v>2.1336826823654376E-3</v>
      </c>
      <c r="AJ9" s="93">
        <f t="shared" ref="AJ9" si="52">AH9*$B9</f>
        <v>3.5431674741984876E-3</v>
      </c>
      <c r="AK9" s="96">
        <f t="shared" si="19"/>
        <v>2.1855312262953905E-3</v>
      </c>
      <c r="AL9" s="100">
        <f t="shared" si="20"/>
        <v>4.7765467411122335E-6</v>
      </c>
      <c r="AM9" s="10">
        <f>Calculations!BL9</f>
        <v>7.1949736548506307</v>
      </c>
      <c r="AN9" s="74">
        <f>Calculations!BM9</f>
        <v>0.11011396264521502</v>
      </c>
      <c r="AO9" s="93">
        <f t="shared" ref="AO9" si="53">AM9*$B9</f>
        <v>7.3698115146635024</v>
      </c>
      <c r="AP9" s="96">
        <f t="shared" si="22"/>
        <v>0.11279432159222191</v>
      </c>
      <c r="AQ9" s="100">
        <f t="shared" si="23"/>
        <v>1.2722558983449579E-2</v>
      </c>
    </row>
    <row r="10" spans="1:43" x14ac:dyDescent="0.25">
      <c r="A10" s="59" t="s">
        <v>144</v>
      </c>
      <c r="B10" s="10">
        <v>0.96579999999999977</v>
      </c>
      <c r="C10" s="72">
        <v>1.4142135623730951E-4</v>
      </c>
      <c r="D10" s="10">
        <f>Calculations!H10</f>
        <v>74.104582636484054</v>
      </c>
      <c r="E10" s="74">
        <f>Calculations!I10</f>
        <v>1.4051521125474415</v>
      </c>
      <c r="F10" s="93">
        <f t="shared" si="0"/>
        <v>71.570205910316275</v>
      </c>
      <c r="G10" s="96">
        <f t="shared" si="1"/>
        <v>1.3571363746992329</v>
      </c>
      <c r="H10" s="100">
        <f t="shared" si="2"/>
        <v>1.8418191395317767</v>
      </c>
      <c r="I10" s="10">
        <f>Calculations!P10</f>
        <v>6.8676283913144873</v>
      </c>
      <c r="J10" s="74">
        <f>Calculations!Q10</f>
        <v>6.2467228543004315E-2</v>
      </c>
      <c r="K10" s="93">
        <f t="shared" si="3"/>
        <v>6.6327555003315304</v>
      </c>
      <c r="L10" s="96">
        <f t="shared" si="4"/>
        <v>6.0338666432823297E-2</v>
      </c>
      <c r="M10" s="100">
        <f t="shared" si="5"/>
        <v>3.6407546668915168E-3</v>
      </c>
      <c r="N10" s="10">
        <f>Calculations!X10</f>
        <v>7.0213792102430714</v>
      </c>
      <c r="O10" s="74">
        <f>Calculations!Y10</f>
        <v>7.0241411315816155E-2</v>
      </c>
      <c r="P10" s="93">
        <f t="shared" ref="P10" si="54">N10*$B10</f>
        <v>6.7812480412527565</v>
      </c>
      <c r="Q10" s="96">
        <f t="shared" si="7"/>
        <v>6.7846421814694635E-2</v>
      </c>
      <c r="R10" s="100">
        <f t="shared" si="8"/>
        <v>4.6031369530574722E-3</v>
      </c>
      <c r="S10" s="10">
        <f>Calculations!AF10</f>
        <v>1.684119252058331E-2</v>
      </c>
      <c r="T10" s="74">
        <f>Calculations!AG10</f>
        <v>1.398650004178371E-3</v>
      </c>
      <c r="U10" s="93">
        <f t="shared" ref="U10" si="55">S10*$B10</f>
        <v>1.6265223736379359E-2</v>
      </c>
      <c r="V10" s="96">
        <f t="shared" si="10"/>
        <v>1.3508182736960354E-3</v>
      </c>
      <c r="W10" s="100">
        <f t="shared" si="11"/>
        <v>1.8247100085511372E-6</v>
      </c>
      <c r="X10" s="10">
        <f>Calculations!AN10</f>
        <v>6.7733897607576168</v>
      </c>
      <c r="Y10" s="74">
        <f>Calculations!AO10</f>
        <v>6.8656325242260549E-2</v>
      </c>
      <c r="Z10" s="93">
        <f t="shared" ref="Z10" si="56">X10*$B10</f>
        <v>6.5417398309397043</v>
      </c>
      <c r="AA10" s="96">
        <f t="shared" si="13"/>
        <v>6.6315197574716128E-2</v>
      </c>
      <c r="AB10" s="100">
        <f t="shared" si="14"/>
        <v>4.3977054293736356E-3</v>
      </c>
      <c r="AC10" s="10">
        <f>Calculations!AV10</f>
        <v>6.5816399622427468</v>
      </c>
      <c r="AD10" s="74">
        <f>Calculations!AW10</f>
        <v>7.387183419754742E-2</v>
      </c>
      <c r="AE10" s="93">
        <f t="shared" ref="AE10" si="57">AC10*$B10</f>
        <v>6.3565478755340434</v>
      </c>
      <c r="AF10" s="96">
        <f t="shared" si="16"/>
        <v>7.1351488795776422E-2</v>
      </c>
      <c r="AG10" s="100">
        <f t="shared" si="17"/>
        <v>5.0910349533738082E-3</v>
      </c>
      <c r="AH10" s="10">
        <f>Calculations!BD10</f>
        <v>7.5173841628000688E-3</v>
      </c>
      <c r="AI10" s="74">
        <f>Calculations!BE10</f>
        <v>2.2997589496629037E-3</v>
      </c>
      <c r="AJ10" s="93">
        <f t="shared" ref="AJ10" si="58">AH10*$B10</f>
        <v>7.260289624432305E-3</v>
      </c>
      <c r="AK10" s="96">
        <f t="shared" si="19"/>
        <v>2.2211074480118702E-3</v>
      </c>
      <c r="AL10" s="100">
        <f t="shared" si="20"/>
        <v>4.9333182956138022E-6</v>
      </c>
      <c r="AM10" s="10">
        <f>Calculations!BL10</f>
        <v>8.0665529961353961</v>
      </c>
      <c r="AN10" s="74">
        <f>Calculations!BM10</f>
        <v>7.740959166977314E-2</v>
      </c>
      <c r="AO10" s="93">
        <f t="shared" ref="AO10" si="59">AM10*$B10</f>
        <v>7.7906768836675635</v>
      </c>
      <c r="AP10" s="96">
        <f t="shared" si="22"/>
        <v>7.4770886629546146E-2</v>
      </c>
      <c r="AQ10" s="100">
        <f t="shared" si="23"/>
        <v>5.5906854873684422E-3</v>
      </c>
    </row>
    <row r="11" spans="1:43" x14ac:dyDescent="0.25">
      <c r="A11" s="59" t="s">
        <v>178</v>
      </c>
      <c r="B11" s="10">
        <v>0.96119999999999983</v>
      </c>
      <c r="C11" s="72">
        <v>1.4142135623730951E-4</v>
      </c>
      <c r="D11" s="10">
        <f>Calculations!H11</f>
        <v>20.900315636158005</v>
      </c>
      <c r="E11" s="74">
        <f>Calculations!I11</f>
        <v>0.46916121093337054</v>
      </c>
      <c r="F11" s="93">
        <f t="shared" si="0"/>
        <v>20.089383389475071</v>
      </c>
      <c r="G11" s="96">
        <f t="shared" si="1"/>
        <v>0.45096744241083758</v>
      </c>
      <c r="H11" s="100">
        <f t="shared" si="2"/>
        <v>0.20337163411457213</v>
      </c>
      <c r="I11" s="10">
        <f>Calculations!P11</f>
        <v>1.917060713313492</v>
      </c>
      <c r="J11" s="74">
        <f>Calculations!Q11</f>
        <v>2.310643361120629E-2</v>
      </c>
      <c r="K11" s="93">
        <f t="shared" si="3"/>
        <v>1.8426787576369281</v>
      </c>
      <c r="L11" s="96">
        <f t="shared" si="4"/>
        <v>2.2211558647501364E-2</v>
      </c>
      <c r="M11" s="100">
        <f t="shared" si="5"/>
        <v>4.9335333755139263E-4</v>
      </c>
      <c r="N11" s="10">
        <f>Calculations!X11</f>
        <v>2.0008112283464161</v>
      </c>
      <c r="O11" s="74">
        <f>Calculations!Y11</f>
        <v>4.0392408337204047E-2</v>
      </c>
      <c r="P11" s="93">
        <f t="shared" ref="P11" si="60">N11*$B11</f>
        <v>1.9231797526865748</v>
      </c>
      <c r="Q11" s="96">
        <f t="shared" si="7"/>
        <v>3.8826213975126117E-2</v>
      </c>
      <c r="R11" s="100">
        <f t="shared" si="8"/>
        <v>1.5074748916422786E-3</v>
      </c>
      <c r="S11" s="10">
        <f>Calculations!AF11</f>
        <v>4.8479622222948195E-2</v>
      </c>
      <c r="T11" s="74">
        <f>Calculations!AG11</f>
        <v>2.2605661727049964E-3</v>
      </c>
      <c r="U11" s="93">
        <f t="shared" ref="U11" si="61">S11*$B11</f>
        <v>4.6598612880697797E-2</v>
      </c>
      <c r="V11" s="96">
        <f t="shared" si="10"/>
        <v>2.1728670216948688E-3</v>
      </c>
      <c r="W11" s="100">
        <f t="shared" si="11"/>
        <v>4.7213510939691291E-6</v>
      </c>
      <c r="X11" s="10">
        <f>Calculations!AN11</f>
        <v>1.7845221979184855</v>
      </c>
      <c r="Y11" s="74">
        <f>Calculations!AO11</f>
        <v>1.9215330620302038E-2</v>
      </c>
      <c r="Z11" s="93">
        <f t="shared" ref="Z11" si="62">X11*$B11</f>
        <v>1.715282736639248</v>
      </c>
      <c r="AA11" s="96">
        <f t="shared" si="13"/>
        <v>1.8471499890504346E-2</v>
      </c>
      <c r="AB11" s="100">
        <f t="shared" si="14"/>
        <v>3.4119630820490207E-4</v>
      </c>
      <c r="AC11" s="10">
        <f>Calculations!AV11</f>
        <v>1.9422956700022973</v>
      </c>
      <c r="AD11" s="74">
        <f>Calculations!AW11</f>
        <v>2.0240335213897162E-2</v>
      </c>
      <c r="AE11" s="93">
        <f t="shared" ref="AE11" si="63">AC11*$B11</f>
        <v>1.8669345980062078</v>
      </c>
      <c r="AF11" s="96">
        <f t="shared" si="16"/>
        <v>1.9456949206572306E-2</v>
      </c>
      <c r="AG11" s="100">
        <f t="shared" si="17"/>
        <v>3.7857287242713469E-4</v>
      </c>
      <c r="AH11" s="10">
        <f>Calculations!BD11</f>
        <v>5.932138318320926E-3</v>
      </c>
      <c r="AI11" s="74">
        <f>Calculations!BE11</f>
        <v>2.5071616597750561E-3</v>
      </c>
      <c r="AJ11" s="93">
        <f t="shared" ref="AJ11" si="64">AH11*$B11</f>
        <v>5.7019713515700735E-3</v>
      </c>
      <c r="AK11" s="96">
        <f t="shared" si="19"/>
        <v>2.4098839334005182E-3</v>
      </c>
      <c r="AL11" s="100">
        <f t="shared" si="20"/>
        <v>5.8075405724619532E-6</v>
      </c>
      <c r="AM11" s="10">
        <f>Calculations!BL11</f>
        <v>7.2427791632962135</v>
      </c>
      <c r="AN11" s="74">
        <f>Calculations!BM11</f>
        <v>5.3312213819538913E-2</v>
      </c>
      <c r="AO11" s="93">
        <f t="shared" ref="AO11" si="65">AM11*$B11</f>
        <v>6.9617593317603195</v>
      </c>
      <c r="AP11" s="96">
        <f t="shared" si="22"/>
        <v>5.125393583749021E-2</v>
      </c>
      <c r="AQ11" s="100">
        <f t="shared" si="23"/>
        <v>2.6269659388335632E-3</v>
      </c>
    </row>
    <row r="12" spans="1:43" x14ac:dyDescent="0.25">
      <c r="A12" s="59" t="s">
        <v>63</v>
      </c>
      <c r="B12" s="10">
        <v>1.0404999999999998</v>
      </c>
      <c r="C12" s="72">
        <v>1.4142135623730951E-4</v>
      </c>
      <c r="D12" s="10">
        <f>Calculations!H12</f>
        <v>4.1818627379224447</v>
      </c>
      <c r="E12" s="74">
        <f>Calculations!I12</f>
        <v>9.9982456626866778E-2</v>
      </c>
      <c r="F12" s="93">
        <f t="shared" si="0"/>
        <v>4.3512281788083023</v>
      </c>
      <c r="G12" s="96">
        <f t="shared" si="1"/>
        <v>0.10403342712968912</v>
      </c>
      <c r="H12" s="100">
        <f t="shared" si="2"/>
        <v>1.0822953960348335E-2</v>
      </c>
      <c r="I12" s="10">
        <f>Calculations!P12</f>
        <v>0.33743958824315368</v>
      </c>
      <c r="J12" s="74">
        <f>Calculations!Q12</f>
        <v>5.7480984745819884E-3</v>
      </c>
      <c r="K12" s="93">
        <f t="shared" si="3"/>
        <v>0.35110589156700134</v>
      </c>
      <c r="L12" s="96">
        <f t="shared" si="4"/>
        <v>5.9810868417268792E-3</v>
      </c>
      <c r="M12" s="100">
        <f t="shared" si="5"/>
        <v>3.5773399808278414E-5</v>
      </c>
      <c r="N12" s="10">
        <f>Calculations!X12</f>
        <v>0.42715048791381222</v>
      </c>
      <c r="O12" s="74">
        <f>Calculations!Y12</f>
        <v>1.8043419759747818E-2</v>
      </c>
      <c r="P12" s="93">
        <f t="shared" ref="P12" si="66">N12*$B12</f>
        <v>0.44445008267432151</v>
      </c>
      <c r="Q12" s="96">
        <f t="shared" si="7"/>
        <v>1.8774275445132469E-2</v>
      </c>
      <c r="R12" s="100">
        <f t="shared" si="8"/>
        <v>3.5247341848970395E-4</v>
      </c>
      <c r="S12" s="10">
        <f>Calculations!AF12</f>
        <v>4.083221187586427E-2</v>
      </c>
      <c r="T12" s="74">
        <f>Calculations!AG12</f>
        <v>2.592155449386133E-3</v>
      </c>
      <c r="U12" s="93">
        <f t="shared" ref="U12" si="67">S12*$B12</f>
        <v>4.2485916456836761E-2</v>
      </c>
      <c r="V12" s="96">
        <f t="shared" si="10"/>
        <v>2.697143926704614E-3</v>
      </c>
      <c r="W12" s="100">
        <f t="shared" si="11"/>
        <v>7.2745853613595845E-6</v>
      </c>
      <c r="X12" s="10">
        <f>Calculations!AN12</f>
        <v>0.27270286705416397</v>
      </c>
      <c r="Y12" s="74">
        <f>Calculations!AO12</f>
        <v>8.1034806535761946E-3</v>
      </c>
      <c r="Z12" s="93">
        <f t="shared" ref="Z12" si="68">X12*$B12</f>
        <v>0.28374733316985756</v>
      </c>
      <c r="AA12" s="96">
        <f t="shared" si="13"/>
        <v>8.4317598190035998E-3</v>
      </c>
      <c r="AB12" s="100">
        <f t="shared" si="14"/>
        <v>7.1094573645363613E-5</v>
      </c>
      <c r="AC12" s="10">
        <f>Calculations!AV12</f>
        <v>0.36956543567771433</v>
      </c>
      <c r="AD12" s="74">
        <f>Calculations!AW12</f>
        <v>1.1662046867565182E-2</v>
      </c>
      <c r="AE12" s="93">
        <f t="shared" ref="AE12" si="69">AC12*$B12</f>
        <v>0.38453283582266168</v>
      </c>
      <c r="AF12" s="96">
        <f t="shared" si="16"/>
        <v>1.2134472320447313E-2</v>
      </c>
      <c r="AG12" s="100">
        <f t="shared" si="17"/>
        <v>1.4724541849570199E-4</v>
      </c>
      <c r="AH12" s="10">
        <f>Calculations!BD12</f>
        <v>4.8010918397085271E-3</v>
      </c>
      <c r="AI12" s="74">
        <f>Calculations!BE12</f>
        <v>2.8654072217744325E-3</v>
      </c>
      <c r="AJ12" s="93">
        <f t="shared" ref="AJ12" si="70">AH12*$B12</f>
        <v>4.995536059216721E-3</v>
      </c>
      <c r="AK12" s="96">
        <f t="shared" si="19"/>
        <v>2.9814562915691286E-3</v>
      </c>
      <c r="AL12" s="100">
        <f t="shared" si="20"/>
        <v>8.8890816185371402E-6</v>
      </c>
      <c r="AM12" s="10">
        <f>Calculations!BL12</f>
        <v>4.877415164120972</v>
      </c>
      <c r="AN12" s="74">
        <f>Calculations!BM12</f>
        <v>4.1828357400835535E-2</v>
      </c>
      <c r="AO12" s="93">
        <f t="shared" ref="AO12" si="71">AM12*$B12</f>
        <v>5.07495047826787</v>
      </c>
      <c r="AP12" s="96">
        <f t="shared" si="22"/>
        <v>4.3527871493693082E-2</v>
      </c>
      <c r="AQ12" s="100">
        <f t="shared" si="23"/>
        <v>1.8946755967714588E-3</v>
      </c>
    </row>
    <row r="13" spans="1:43" x14ac:dyDescent="0.25">
      <c r="A13" s="59" t="s">
        <v>19</v>
      </c>
      <c r="B13" s="10">
        <v>0.96110000000000007</v>
      </c>
      <c r="C13" s="72">
        <v>1.4142135623730951E-4</v>
      </c>
      <c r="D13" s="10">
        <f>Calculations!H13</f>
        <v>1.4640738096101293</v>
      </c>
      <c r="E13" s="74">
        <f>Calculations!I13</f>
        <v>4.8015089539473109E-2</v>
      </c>
      <c r="F13" s="93">
        <f t="shared" si="0"/>
        <v>1.4071213384162955</v>
      </c>
      <c r="G13" s="96">
        <f t="shared" si="1"/>
        <v>4.6147767047530895E-2</v>
      </c>
      <c r="H13" s="100">
        <f t="shared" si="2"/>
        <v>2.1296164034731785E-3</v>
      </c>
      <c r="I13" s="10">
        <f>Calculations!P13</f>
        <v>9.7940674744732864E-2</v>
      </c>
      <c r="J13" s="74">
        <f>Calculations!Q13</f>
        <v>3.6967388052691224E-3</v>
      </c>
      <c r="K13" s="93">
        <f t="shared" si="3"/>
        <v>9.4130782497162765E-2</v>
      </c>
      <c r="L13" s="96">
        <f t="shared" si="4"/>
        <v>3.5529626640920732E-3</v>
      </c>
      <c r="M13" s="100">
        <f t="shared" si="5"/>
        <v>1.2623543692432243E-5</v>
      </c>
      <c r="N13" s="10">
        <f>Calculations!X13</f>
        <v>0.19507980965388153</v>
      </c>
      <c r="O13" s="74">
        <f>Calculations!Y13</f>
        <v>1.0758543816477046E-2</v>
      </c>
      <c r="P13" s="93">
        <f t="shared" ref="P13" si="72">N13*$B13</f>
        <v>0.18749120505834554</v>
      </c>
      <c r="Q13" s="96">
        <f t="shared" si="7"/>
        <v>1.034007326659076E-2</v>
      </c>
      <c r="R13" s="100">
        <f t="shared" si="8"/>
        <v>1.0691711515846491E-4</v>
      </c>
      <c r="S13" s="10">
        <f>Calculations!AF13</f>
        <v>6.76794794702478E-2</v>
      </c>
      <c r="T13" s="74">
        <f>Calculations!AG13</f>
        <v>4.4939726098155485E-3</v>
      </c>
      <c r="U13" s="93">
        <f t="shared" ref="U13" si="73">S13*$B13</f>
        <v>6.5046747718855158E-2</v>
      </c>
      <c r="V13" s="96">
        <f t="shared" si="10"/>
        <v>4.3191676803868897E-3</v>
      </c>
      <c r="W13" s="100">
        <f t="shared" si="11"/>
        <v>1.8655209451298665E-5</v>
      </c>
      <c r="X13" s="10">
        <f>Calculations!AN13</f>
        <v>7.9765000965724628E-2</v>
      </c>
      <c r="Y13" s="74">
        <f>Calculations!AO13</f>
        <v>1.9075925285573145E-3</v>
      </c>
      <c r="Z13" s="93">
        <f t="shared" ref="Z13" si="74">X13*$B13</f>
        <v>7.6662142428157942E-2</v>
      </c>
      <c r="AA13" s="96">
        <f t="shared" si="13"/>
        <v>1.8334218821508164E-3</v>
      </c>
      <c r="AB13" s="100">
        <f t="shared" si="14"/>
        <v>3.361435797949442E-6</v>
      </c>
      <c r="AC13" s="10">
        <f>Calculations!AV13</f>
        <v>0.10108537415807138</v>
      </c>
      <c r="AD13" s="74">
        <f>Calculations!AW13</f>
        <v>3.0948877950247584E-3</v>
      </c>
      <c r="AE13" s="93">
        <f t="shared" ref="AE13" si="75">AC13*$B13</f>
        <v>9.7153153103322412E-2</v>
      </c>
      <c r="AF13" s="96">
        <f t="shared" si="16"/>
        <v>2.9745310124805542E-3</v>
      </c>
      <c r="AG13" s="100">
        <f t="shared" si="17"/>
        <v>8.8478347442085904E-6</v>
      </c>
      <c r="AH13" s="10">
        <f>Calculations!BD13</f>
        <v>9.8137523563935278E-3</v>
      </c>
      <c r="AI13" s="74">
        <f>Calculations!BE13</f>
        <v>2.9184703219338874E-3</v>
      </c>
      <c r="AJ13" s="93">
        <f t="shared" ref="AJ13" si="76">AH13*$B13</f>
        <v>9.4319973897298206E-3</v>
      </c>
      <c r="AK13" s="96">
        <f t="shared" si="19"/>
        <v>2.8049421697679744E-3</v>
      </c>
      <c r="AL13" s="100">
        <f t="shared" si="20"/>
        <v>7.8677005757426727E-6</v>
      </c>
      <c r="AM13" s="10">
        <f>Calculations!BL13</f>
        <v>2.580391846725683</v>
      </c>
      <c r="AN13" s="74">
        <f>Calculations!BM13</f>
        <v>3.1565026098046844E-2</v>
      </c>
      <c r="AO13" s="93">
        <f t="shared" ref="AO13" si="77">AM13*$B13</f>
        <v>2.4800146038880539</v>
      </c>
      <c r="AP13" s="96">
        <f t="shared" si="22"/>
        <v>3.0339341311734803E-2</v>
      </c>
      <c r="AQ13" s="100">
        <f t="shared" si="23"/>
        <v>9.2047563122993814E-4</v>
      </c>
    </row>
    <row r="14" spans="1:43" x14ac:dyDescent="0.25">
      <c r="A14" s="59" t="s">
        <v>147</v>
      </c>
      <c r="B14" s="10">
        <v>1.0183</v>
      </c>
      <c r="C14" s="72">
        <v>1.4142135623730951E-4</v>
      </c>
      <c r="D14" s="10">
        <f>Calculations!H14</f>
        <v>0.65478603194125939</v>
      </c>
      <c r="E14" s="74">
        <f>Calculations!I14</f>
        <v>3.5249418224861453E-2</v>
      </c>
      <c r="F14" s="93">
        <f t="shared" si="0"/>
        <v>0.66676861632578444</v>
      </c>
      <c r="G14" s="96">
        <f t="shared" si="1"/>
        <v>3.5894602024041454E-2</v>
      </c>
      <c r="H14" s="100">
        <f t="shared" si="2"/>
        <v>1.2884224544643208E-3</v>
      </c>
      <c r="I14" s="10">
        <f>Calculations!P14</f>
        <v>2.9381521315597348E-2</v>
      </c>
      <c r="J14" s="74">
        <f>Calculations!Q14</f>
        <v>1.8085245401460095E-3</v>
      </c>
      <c r="K14" s="93">
        <f t="shared" si="3"/>
        <v>2.9919203155672779E-2</v>
      </c>
      <c r="L14" s="96">
        <f t="shared" si="4"/>
        <v>1.8416252268016427E-3</v>
      </c>
      <c r="M14" s="100">
        <f t="shared" si="5"/>
        <v>3.3915834759922018E-6</v>
      </c>
      <c r="N14" s="10">
        <f>Calculations!X14</f>
        <v>0.12065355088929487</v>
      </c>
      <c r="O14" s="74">
        <f>Calculations!Y14</f>
        <v>1.1144858996215279E-2</v>
      </c>
      <c r="P14" s="93">
        <f t="shared" ref="P14" si="78">N14*$B14</f>
        <v>0.12286151087056897</v>
      </c>
      <c r="Q14" s="96">
        <f t="shared" si="7"/>
        <v>1.1348822742980514E-2</v>
      </c>
      <c r="R14" s="100">
        <f t="shared" si="8"/>
        <v>1.2879577765159174E-4</v>
      </c>
      <c r="S14" s="10">
        <f>Calculations!AF14</f>
        <v>8.961669331562519E-2</v>
      </c>
      <c r="T14" s="74">
        <f>Calculations!AG14</f>
        <v>4.0458143615030176E-3</v>
      </c>
      <c r="U14" s="93">
        <f t="shared" ref="U14" si="79">S14*$B14</f>
        <v>9.1256678803301128E-2</v>
      </c>
      <c r="V14" s="96">
        <f t="shared" si="10"/>
        <v>4.1198722580557505E-3</v>
      </c>
      <c r="W14" s="100">
        <f t="shared" si="11"/>
        <v>1.6973347422697387E-5</v>
      </c>
      <c r="X14" s="10">
        <f>Calculations!AN14</f>
        <v>2.489893048816481E-2</v>
      </c>
      <c r="Y14" s="74">
        <f>Calculations!AO14</f>
        <v>1.4663000515255842E-3</v>
      </c>
      <c r="Z14" s="93">
        <f t="shared" ref="Z14" si="80">X14*$B14</f>
        <v>2.5354580916098227E-2</v>
      </c>
      <c r="AA14" s="96">
        <f t="shared" si="13"/>
        <v>1.4931374945148057E-3</v>
      </c>
      <c r="AB14" s="100">
        <f t="shared" si="14"/>
        <v>2.2294595775259514E-6</v>
      </c>
      <c r="AC14" s="10">
        <f>Calculations!AV14</f>
        <v>2.9357637873000116E-2</v>
      </c>
      <c r="AD14" s="74">
        <f>Calculations!AW14</f>
        <v>2.4915866552543907E-3</v>
      </c>
      <c r="AE14" s="93">
        <f t="shared" ref="AE14" si="81">AC14*$B14</f>
        <v>2.9894882646076017E-2</v>
      </c>
      <c r="AF14" s="96">
        <f t="shared" si="16"/>
        <v>2.5371860880036268E-3</v>
      </c>
      <c r="AG14" s="100">
        <f t="shared" si="17"/>
        <v>6.437313245159148E-6</v>
      </c>
      <c r="AH14" s="10">
        <f>Calculations!BD14</f>
        <v>1.0777907589739906E-2</v>
      </c>
      <c r="AI14" s="74">
        <f>Calculations!BE14</f>
        <v>2.9071020763717101E-3</v>
      </c>
      <c r="AJ14" s="93">
        <f t="shared" ref="AJ14" si="82">AH14*$B14</f>
        <v>1.0975143298632146E-2</v>
      </c>
      <c r="AK14" s="96">
        <f t="shared" si="19"/>
        <v>2.9603024367727991E-3</v>
      </c>
      <c r="AL14" s="100">
        <f t="shared" si="20"/>
        <v>8.7633905171629717E-6</v>
      </c>
      <c r="AM14" s="10">
        <f>Calculations!BL14</f>
        <v>1.3059290399655286</v>
      </c>
      <c r="AN14" s="74">
        <f>Calculations!BM14</f>
        <v>1.6344681179106351E-2</v>
      </c>
      <c r="AO14" s="93">
        <f t="shared" ref="AO14" si="83">AM14*$B14</f>
        <v>1.3298275413968976</v>
      </c>
      <c r="AP14" s="96">
        <f t="shared" si="22"/>
        <v>1.6644813490080804E-2</v>
      </c>
      <c r="AQ14" s="100">
        <f t="shared" si="23"/>
        <v>2.7704981611957591E-4</v>
      </c>
    </row>
    <row r="15" spans="1:43" x14ac:dyDescent="0.25">
      <c r="A15" s="59" t="s">
        <v>107</v>
      </c>
      <c r="B15" s="10">
        <v>0.9892000000000003</v>
      </c>
      <c r="C15" s="72">
        <v>1.4142135623730951E-4</v>
      </c>
      <c r="D15" s="10">
        <f>Calculations!H15</f>
        <v>0.4569201819351032</v>
      </c>
      <c r="E15" s="74">
        <f>Calculations!I15</f>
        <v>2.6878487454397287E-2</v>
      </c>
      <c r="F15" s="93">
        <f t="shared" si="0"/>
        <v>0.45198544397020424</v>
      </c>
      <c r="G15" s="96">
        <f t="shared" si="1"/>
        <v>2.6588278311845421E-2</v>
      </c>
      <c r="H15" s="100">
        <f t="shared" si="2"/>
        <v>7.0693654358814956E-4</v>
      </c>
      <c r="I15" s="10">
        <f>Calculations!P15</f>
        <v>7.6467098247291407E-3</v>
      </c>
      <c r="J15" s="74">
        <f>Calculations!Q15</f>
        <v>1.9139962789082535E-3</v>
      </c>
      <c r="K15" s="93">
        <f t="shared" si="3"/>
        <v>7.5641253586220683E-3</v>
      </c>
      <c r="L15" s="96">
        <f t="shared" si="4"/>
        <v>1.8933254279292497E-3</v>
      </c>
      <c r="M15" s="100">
        <f t="shared" si="5"/>
        <v>3.5846811760434766E-6</v>
      </c>
      <c r="N15" s="10">
        <f>Calculations!X15</f>
        <v>9.9166131850115372E-2</v>
      </c>
      <c r="O15" s="74">
        <f>Calculations!Y15</f>
        <v>9.3498585745778271E-3</v>
      </c>
      <c r="P15" s="93">
        <f t="shared" ref="P15" si="84">N15*$B15</f>
        <v>9.8095137626134157E-2</v>
      </c>
      <c r="Q15" s="96">
        <f t="shared" si="7"/>
        <v>9.2488907345202719E-3</v>
      </c>
      <c r="R15" s="100">
        <f t="shared" si="8"/>
        <v>8.5541979819094932E-5</v>
      </c>
      <c r="S15" s="10">
        <f>Calculations!AF15</f>
        <v>0.16629389089061483</v>
      </c>
      <c r="T15" s="74">
        <f>Calculations!AG15</f>
        <v>4.6635072287839361E-3</v>
      </c>
      <c r="U15" s="93">
        <f t="shared" ref="U15" si="85">S15*$B15</f>
        <v>0.16449791686899623</v>
      </c>
      <c r="V15" s="96">
        <f t="shared" si="10"/>
        <v>4.6132012957188166E-3</v>
      </c>
      <c r="W15" s="100">
        <f t="shared" si="11"/>
        <v>2.1281626194821766E-5</v>
      </c>
      <c r="X15" s="10">
        <f>Calculations!AN15</f>
        <v>7.1107478605996165E-3</v>
      </c>
      <c r="Y15" s="74">
        <f>Calculations!AO15</f>
        <v>1.0558389523830326E-3</v>
      </c>
      <c r="Z15" s="93">
        <f t="shared" ref="Z15" si="86">X15*$B15</f>
        <v>7.0339517837051425E-3</v>
      </c>
      <c r="AA15" s="96">
        <f t="shared" si="13"/>
        <v>1.0444363758124421E-3</v>
      </c>
      <c r="AB15" s="100">
        <f t="shared" si="14"/>
        <v>1.0908473431202288E-6</v>
      </c>
      <c r="AC15" s="10">
        <f>Calculations!AV15</f>
        <v>7.4330222205004157E-3</v>
      </c>
      <c r="AD15" s="74">
        <f>Calculations!AW15</f>
        <v>1.2269338949056235E-3</v>
      </c>
      <c r="AE15" s="93">
        <f t="shared" ref="AE15" si="87">AC15*$B15</f>
        <v>7.3527455805190139E-3</v>
      </c>
      <c r="AF15" s="96">
        <f t="shared" si="16"/>
        <v>1.2136834640650185E-3</v>
      </c>
      <c r="AG15" s="100">
        <f t="shared" si="17"/>
        <v>1.473027550944863E-6</v>
      </c>
      <c r="AH15" s="10">
        <f>Calculations!BD15</f>
        <v>5.8588267679141066E-3</v>
      </c>
      <c r="AI15" s="74">
        <f>Calculations!BE15</f>
        <v>1.7830456606021707E-3</v>
      </c>
      <c r="AJ15" s="93">
        <f t="shared" ref="AJ15" si="88">AH15*$B15</f>
        <v>5.7955514388206356E-3</v>
      </c>
      <c r="AK15" s="96">
        <f t="shared" si="19"/>
        <v>1.7637889620819539E-3</v>
      </c>
      <c r="AL15" s="100">
        <f t="shared" si="20"/>
        <v>3.1109515027621361E-6</v>
      </c>
      <c r="AM15" s="10">
        <f>Calculations!BL15</f>
        <v>0.60706763695011212</v>
      </c>
      <c r="AN15" s="74">
        <f>Calculations!BM15</f>
        <v>1.1977923555626923E-2</v>
      </c>
      <c r="AO15" s="93">
        <f t="shared" ref="AO15" si="89">AM15*$B15</f>
        <v>0.60051130647105111</v>
      </c>
      <c r="AP15" s="96">
        <f t="shared" si="22"/>
        <v>1.184887301161062E-2</v>
      </c>
      <c r="AQ15" s="100">
        <f t="shared" si="23"/>
        <v>1.4039579164527451E-4</v>
      </c>
    </row>
    <row r="16" spans="1:43" x14ac:dyDescent="0.25">
      <c r="A16" s="59" t="s">
        <v>116</v>
      </c>
      <c r="B16" s="10">
        <v>1.0156999999999998</v>
      </c>
      <c r="C16" s="72">
        <v>1.4142135623730951E-4</v>
      </c>
      <c r="D16" s="10">
        <f>Calculations!H16</f>
        <v>0.3821995057224496</v>
      </c>
      <c r="E16" s="74">
        <f>Calculations!I16</f>
        <v>4.0173947114453427E-2</v>
      </c>
      <c r="F16" s="93">
        <f t="shared" si="0"/>
        <v>0.38820003796229197</v>
      </c>
      <c r="G16" s="96">
        <f t="shared" si="1"/>
        <v>4.0804713883084424E-2</v>
      </c>
      <c r="H16" s="100">
        <f t="shared" si="2"/>
        <v>1.6650246750803828E-3</v>
      </c>
      <c r="I16" s="10">
        <f>Calculations!P16</f>
        <v>4.1892603018047004E-3</v>
      </c>
      <c r="J16" s="74">
        <f>Calculations!Q16</f>
        <v>1.3501178274223024E-3</v>
      </c>
      <c r="K16" s="93">
        <f t="shared" si="3"/>
        <v>4.2550316885430336E-3</v>
      </c>
      <c r="L16" s="96">
        <f t="shared" si="4"/>
        <v>1.3713148052914891E-3</v>
      </c>
      <c r="M16" s="100">
        <f t="shared" si="5"/>
        <v>1.8805042952116346E-6</v>
      </c>
      <c r="N16" s="10">
        <f>Calculations!X16</f>
        <v>9.209208989285754E-2</v>
      </c>
      <c r="O16" s="74">
        <f>Calculations!Y16</f>
        <v>7.3679072613888367E-3</v>
      </c>
      <c r="P16" s="93">
        <f t="shared" ref="P16" si="90">N16*$B16</f>
        <v>9.3537935704175387E-2</v>
      </c>
      <c r="Q16" s="96">
        <f t="shared" si="7"/>
        <v>7.4835947381274278E-3</v>
      </c>
      <c r="R16" s="100">
        <f t="shared" si="8"/>
        <v>5.6004190204528527E-5</v>
      </c>
      <c r="S16" s="10">
        <f>Calculations!AF16</f>
        <v>0.1578432435396733</v>
      </c>
      <c r="T16" s="74">
        <f>Calculations!AG16</f>
        <v>5.8588606197446927E-3</v>
      </c>
      <c r="U16" s="93">
        <f t="shared" ref="U16" si="91">S16*$B16</f>
        <v>0.16032138246324615</v>
      </c>
      <c r="V16" s="96">
        <f t="shared" si="10"/>
        <v>5.950886598475107E-3</v>
      </c>
      <c r="W16" s="100">
        <f t="shared" si="11"/>
        <v>3.5413051307910626E-5</v>
      </c>
      <c r="X16" s="10">
        <f>Calculations!AN16</f>
        <v>4.6720689520583208E-3</v>
      </c>
      <c r="Y16" s="74">
        <f>Calculations!AO16</f>
        <v>8.1927654696579153E-4</v>
      </c>
      <c r="Z16" s="93">
        <f t="shared" ref="Z16" si="92">X16*$B16</f>
        <v>4.7454204346056355E-3</v>
      </c>
      <c r="AA16" s="96">
        <f t="shared" si="13"/>
        <v>8.3213945106774237E-4</v>
      </c>
      <c r="AB16" s="100">
        <f t="shared" si="14"/>
        <v>6.924560660233236E-7</v>
      </c>
      <c r="AC16" s="10">
        <f>Calculations!AV16</f>
        <v>4.2041106878591729E-3</v>
      </c>
      <c r="AD16" s="74">
        <f>Calculations!AW16</f>
        <v>9.3779602914430423E-4</v>
      </c>
      <c r="AE16" s="93">
        <f t="shared" ref="AE16" si="93">AC16*$B16</f>
        <v>4.270115225658561E-3</v>
      </c>
      <c r="AF16" s="96">
        <f t="shared" si="16"/>
        <v>9.5251961235761208E-4</v>
      </c>
      <c r="AG16" s="100">
        <f t="shared" si="17"/>
        <v>9.0729361192589562E-7</v>
      </c>
      <c r="AH16" s="10">
        <f>Calculations!BD16</f>
        <v>6.8707055486238056E-3</v>
      </c>
      <c r="AI16" s="74">
        <f>Calculations!BE16</f>
        <v>2.4408676015999389E-3</v>
      </c>
      <c r="AJ16" s="93">
        <f t="shared" ref="AJ16" si="94">AH16*$B16</f>
        <v>6.9785756257371981E-3</v>
      </c>
      <c r="AK16" s="96">
        <f t="shared" si="19"/>
        <v>2.4791894133564733E-3</v>
      </c>
      <c r="AL16" s="100">
        <f t="shared" si="20"/>
        <v>6.146380147298814E-6</v>
      </c>
      <c r="AM16" s="10">
        <f>Calculations!BL16</f>
        <v>0.26785477792440299</v>
      </c>
      <c r="AN16" s="74">
        <f>Calculations!BM16</f>
        <v>7.7938186824981588E-3</v>
      </c>
      <c r="AO16" s="93">
        <f t="shared" ref="AO16" si="95">AM16*$B16</f>
        <v>0.27206009793781605</v>
      </c>
      <c r="AP16" s="96">
        <f t="shared" si="22"/>
        <v>7.9162722676036166E-3</v>
      </c>
      <c r="AQ16" s="100">
        <f t="shared" si="23"/>
        <v>6.2667366614830103E-5</v>
      </c>
    </row>
    <row r="17" spans="1:43" x14ac:dyDescent="0.25">
      <c r="A17" s="59" t="s">
        <v>129</v>
      </c>
      <c r="B17" s="10">
        <v>1.1260999999999992</v>
      </c>
      <c r="C17" s="72">
        <v>1.4142135623730951E-4</v>
      </c>
      <c r="D17" s="10">
        <f>Calculations!H17</f>
        <v>0.30703118616873371</v>
      </c>
      <c r="E17" s="74">
        <f>Calculations!I17</f>
        <v>3.2707356103884706E-2</v>
      </c>
      <c r="F17" s="93">
        <f t="shared" si="0"/>
        <v>0.3457478187446108</v>
      </c>
      <c r="G17" s="96">
        <f t="shared" si="1"/>
        <v>3.6831779302835981E-2</v>
      </c>
      <c r="H17" s="100">
        <f t="shared" si="2"/>
        <v>1.3565799666128168E-3</v>
      </c>
      <c r="I17" s="10">
        <f>Calculations!P17</f>
        <v>4.435715789432285E-3</v>
      </c>
      <c r="J17" s="74">
        <f>Calculations!Q17</f>
        <v>1.2142118817147067E-3</v>
      </c>
      <c r="K17" s="93">
        <f t="shared" si="3"/>
        <v>4.9950595504796927E-3</v>
      </c>
      <c r="L17" s="96">
        <f t="shared" si="4"/>
        <v>1.3673241438973301E-3</v>
      </c>
      <c r="M17" s="100">
        <f t="shared" si="5"/>
        <v>1.8695753144845667E-6</v>
      </c>
      <c r="N17" s="10">
        <f>Calculations!X17</f>
        <v>8.6280801557232625E-2</v>
      </c>
      <c r="O17" s="74">
        <f>Calculations!Y17</f>
        <v>1.1364760964321164E-2</v>
      </c>
      <c r="P17" s="93">
        <f t="shared" ref="P17" si="96">N17*$B17</f>
        <v>9.716081063359959E-2</v>
      </c>
      <c r="Q17" s="96">
        <f t="shared" si="7"/>
        <v>1.2797863138813771E-2</v>
      </c>
      <c r="R17" s="100">
        <f t="shared" si="8"/>
        <v>1.6378530091980825E-4</v>
      </c>
      <c r="S17" s="10">
        <f>Calculations!AF17</f>
        <v>0.2083118093444582</v>
      </c>
      <c r="T17" s="74">
        <f>Calculations!AG17</f>
        <v>6.2115734000788066E-3</v>
      </c>
      <c r="U17" s="93">
        <f t="shared" ref="U17" si="97">S17*$B17</f>
        <v>0.23457992850279422</v>
      </c>
      <c r="V17" s="96">
        <f t="shared" si="10"/>
        <v>6.9949148423271339E-3</v>
      </c>
      <c r="W17" s="100">
        <f t="shared" si="11"/>
        <v>4.8928833651408433E-5</v>
      </c>
      <c r="X17" s="10">
        <f>Calculations!AN17</f>
        <v>3.9530477393660132E-3</v>
      </c>
      <c r="Y17" s="74">
        <f>Calculations!AO17</f>
        <v>6.2291341022678831E-4</v>
      </c>
      <c r="Z17" s="93">
        <f t="shared" ref="Z17" si="98">X17*$B17</f>
        <v>4.4515270593000643E-3</v>
      </c>
      <c r="AA17" s="96">
        <f t="shared" si="13"/>
        <v>7.0146301402777356E-4</v>
      </c>
      <c r="AB17" s="100">
        <f t="shared" si="14"/>
        <v>4.9205036004892849E-7</v>
      </c>
      <c r="AC17" s="10">
        <f>Calculations!AV17</f>
        <v>5.1688533133805508E-3</v>
      </c>
      <c r="AD17" s="74">
        <f>Calculations!AW17</f>
        <v>8.3221937935587856E-4</v>
      </c>
      <c r="AE17" s="93">
        <f t="shared" ref="AE17" si="99">AC17*$B17</f>
        <v>5.8206457161978338E-3</v>
      </c>
      <c r="AF17" s="96">
        <f t="shared" si="16"/>
        <v>9.3716252817712818E-4</v>
      </c>
      <c r="AG17" s="100">
        <f t="shared" si="17"/>
        <v>8.7827360421934658E-7</v>
      </c>
      <c r="AH17" s="10">
        <f>Calculations!BD17</f>
        <v>2.8283140185045154E-3</v>
      </c>
      <c r="AI17" s="74">
        <f>Calculations!BE17</f>
        <v>2.7461356039982397E-3</v>
      </c>
      <c r="AJ17" s="93">
        <f t="shared" ref="AJ17" si="100">AH17*$B17</f>
        <v>3.1849644162379323E-3</v>
      </c>
      <c r="AK17" s="96">
        <f t="shared" si="19"/>
        <v>3.0924233295300256E-3</v>
      </c>
      <c r="AL17" s="100">
        <f t="shared" si="20"/>
        <v>9.5630820490215701E-6</v>
      </c>
      <c r="AM17" s="10">
        <f>Calculations!BL17</f>
        <v>0.12362717655899266</v>
      </c>
      <c r="AN17" s="74">
        <f>Calculations!BM17</f>
        <v>4.2710804492359939E-3</v>
      </c>
      <c r="AO17" s="93">
        <f t="shared" ref="AO17" si="101">AM17*$B17</f>
        <v>0.13921656352308154</v>
      </c>
      <c r="AP17" s="96">
        <f t="shared" si="22"/>
        <v>4.8096954708014318E-3</v>
      </c>
      <c r="AQ17" s="100">
        <f t="shared" si="23"/>
        <v>2.3133170521847805E-5</v>
      </c>
    </row>
    <row r="18" spans="1:43" x14ac:dyDescent="0.25">
      <c r="A18" s="59" t="s">
        <v>101</v>
      </c>
      <c r="B18" s="10">
        <v>0.89890000000000025</v>
      </c>
      <c r="C18" s="72">
        <v>1.4142135623730951E-4</v>
      </c>
      <c r="D18" s="10">
        <f>Calculations!H18</f>
        <v>0.41850921777502731</v>
      </c>
      <c r="E18" s="74">
        <f>Calculations!I18</f>
        <v>4.1436942522580386E-2</v>
      </c>
      <c r="F18" s="93">
        <f t="shared" si="0"/>
        <v>0.37619793585797218</v>
      </c>
      <c r="G18" s="96">
        <f t="shared" si="1"/>
        <v>3.7247714656587071E-2</v>
      </c>
      <c r="H18" s="100">
        <f t="shared" si="2"/>
        <v>1.3873922471385313E-3</v>
      </c>
      <c r="I18" s="10">
        <f>Calculations!P18</f>
        <v>2.2930779927053291E-3</v>
      </c>
      <c r="J18" s="74">
        <f>Calculations!Q18</f>
        <v>1.0353691685834488E-3</v>
      </c>
      <c r="K18" s="93">
        <f t="shared" si="3"/>
        <v>2.0612478076428211E-3</v>
      </c>
      <c r="L18" s="96">
        <f t="shared" si="4"/>
        <v>9.3069340213739664E-4</v>
      </c>
      <c r="M18" s="100">
        <f t="shared" si="5"/>
        <v>8.6619020878208195E-7</v>
      </c>
      <c r="N18" s="10">
        <f>Calculations!X18</f>
        <v>0.10420296288464827</v>
      </c>
      <c r="O18" s="74">
        <f>Calculations!Y18</f>
        <v>1.6036952203213124E-2</v>
      </c>
      <c r="P18" s="93">
        <f t="shared" ref="P18" si="102">N18*$B18</f>
        <v>9.3668043337010357E-2</v>
      </c>
      <c r="Q18" s="96">
        <f t="shared" si="7"/>
        <v>1.4415623867754367E-2</v>
      </c>
      <c r="R18" s="100">
        <f t="shared" si="8"/>
        <v>2.0781021149656939E-4</v>
      </c>
      <c r="S18" s="10">
        <f>Calculations!AF18</f>
        <v>0.26002532327905353</v>
      </c>
      <c r="T18" s="74">
        <f>Calculations!AG18</f>
        <v>1.1179245358566313E-2</v>
      </c>
      <c r="U18" s="93">
        <f t="shared" ref="U18" si="103">S18*$B18</f>
        <v>0.23373676309554128</v>
      </c>
      <c r="V18" s="96">
        <f t="shared" si="10"/>
        <v>1.0049090935911343E-2</v>
      </c>
      <c r="W18" s="100">
        <f t="shared" si="11"/>
        <v>1.0098422863821552E-4</v>
      </c>
      <c r="X18" s="10">
        <f>Calculations!AN18</f>
        <v>2.8018330851048074E-3</v>
      </c>
      <c r="Y18" s="74">
        <f>Calculations!AO18</f>
        <v>6.666547533034664E-4</v>
      </c>
      <c r="Z18" s="93">
        <f t="shared" ref="Z18" si="104">X18*$B18</f>
        <v>2.518567760200712E-3</v>
      </c>
      <c r="AA18" s="96">
        <f t="shared" si="13"/>
        <v>5.9925608874473199E-4</v>
      </c>
      <c r="AB18" s="100">
        <f t="shared" si="14"/>
        <v>3.5910785989763412E-7</v>
      </c>
      <c r="AC18" s="10">
        <f>Calculations!AV18</f>
        <v>2.5288086030864029E-3</v>
      </c>
      <c r="AD18" s="74">
        <f>Calculations!AW18</f>
        <v>8.5192997334838873E-4</v>
      </c>
      <c r="AE18" s="93">
        <f t="shared" ref="AE18" si="105">AC18*$B18</f>
        <v>2.2731460533143683E-3</v>
      </c>
      <c r="AF18" s="96">
        <f t="shared" si="16"/>
        <v>7.6579993654866257E-4</v>
      </c>
      <c r="AG18" s="100">
        <f t="shared" si="17"/>
        <v>5.8644954281793561E-7</v>
      </c>
      <c r="AH18" s="10">
        <f>Calculations!BD18</f>
        <v>1.0404994488169462E-2</v>
      </c>
      <c r="AI18" s="74">
        <f>Calculations!BE18</f>
        <v>2.5298843871922432E-3</v>
      </c>
      <c r="AJ18" s="93">
        <f t="shared" ref="AJ18" si="106">AH18*$B18</f>
        <v>9.3530495454155326E-3</v>
      </c>
      <c r="AK18" s="96">
        <f t="shared" si="19"/>
        <v>2.2741135517179781E-3</v>
      </c>
      <c r="AL18" s="100">
        <f t="shared" si="20"/>
        <v>5.1715924461073569E-6</v>
      </c>
      <c r="AM18" s="10">
        <f>Calculations!BL18</f>
        <v>5.5367509312726083E-2</v>
      </c>
      <c r="AN18" s="74">
        <f>Calculations!BM18</f>
        <v>6.1783871773587618E-3</v>
      </c>
      <c r="AO18" s="93">
        <f t="shared" ref="AO18" si="107">AM18*$B18</f>
        <v>4.9769854121209489E-2</v>
      </c>
      <c r="AP18" s="96">
        <f t="shared" si="22"/>
        <v>5.5537577535267231E-3</v>
      </c>
      <c r="AQ18" s="100">
        <f t="shared" si="23"/>
        <v>3.0844225184858192E-5</v>
      </c>
    </row>
    <row r="19" spans="1:43" x14ac:dyDescent="0.25">
      <c r="A19" s="59" t="s">
        <v>30</v>
      </c>
      <c r="B19" s="10">
        <v>0.9236999999999993</v>
      </c>
      <c r="C19" s="72">
        <v>1.4142135623730951E-4</v>
      </c>
      <c r="D19" s="10">
        <f>Calculations!H19</f>
        <v>0.30310313114634369</v>
      </c>
      <c r="E19" s="74">
        <f>Calculations!I19</f>
        <v>3.4484390800666696E-2</v>
      </c>
      <c r="F19" s="93">
        <f t="shared" si="0"/>
        <v>0.27997636223987743</v>
      </c>
      <c r="G19" s="96">
        <f t="shared" si="1"/>
        <v>3.1853260624693659E-2</v>
      </c>
      <c r="H19" s="100">
        <f t="shared" si="2"/>
        <v>1.0146302124246595E-3</v>
      </c>
      <c r="I19" s="10">
        <f>Calculations!P19</f>
        <v>2.4805487909831283E-3</v>
      </c>
      <c r="J19" s="74">
        <f>Calculations!Q19</f>
        <v>8.1128554252492973E-4</v>
      </c>
      <c r="K19" s="93">
        <f t="shared" si="3"/>
        <v>2.2912829182311139E-3</v>
      </c>
      <c r="L19" s="96">
        <f t="shared" si="4"/>
        <v>7.4938453773929219E-4</v>
      </c>
      <c r="M19" s="100">
        <f t="shared" si="5"/>
        <v>5.615771854027326E-7</v>
      </c>
      <c r="N19" s="10">
        <f>Calculations!X19</f>
        <v>0.11029311149875884</v>
      </c>
      <c r="O19" s="74">
        <f>Calculations!Y19</f>
        <v>1.0683964972145021E-2</v>
      </c>
      <c r="P19" s="93">
        <f t="shared" ref="P19" si="108">N19*$B19</f>
        <v>0.10187774709140346</v>
      </c>
      <c r="Q19" s="96">
        <f t="shared" si="7"/>
        <v>9.86879077108096E-3</v>
      </c>
      <c r="R19" s="100">
        <f t="shared" si="8"/>
        <v>9.7393031283372723E-5</v>
      </c>
      <c r="S19" s="10">
        <f>Calculations!AF19</f>
        <v>0.30207061165345489</v>
      </c>
      <c r="T19" s="74">
        <f>Calculations!AG19</f>
        <v>1.4276171886093651E-2</v>
      </c>
      <c r="U19" s="93">
        <f t="shared" ref="U19" si="109">S19*$B19</f>
        <v>0.27902262398429606</v>
      </c>
      <c r="V19" s="96">
        <f t="shared" si="10"/>
        <v>1.3186969165927376E-2</v>
      </c>
      <c r="W19" s="100">
        <f t="shared" si="11"/>
        <v>1.7389615578311936E-4</v>
      </c>
      <c r="X19" s="10">
        <f>Calculations!AN19</f>
        <v>2.2187871562109819E-3</v>
      </c>
      <c r="Y19" s="74">
        <f>Calculations!AO19</f>
        <v>4.5597795752377906E-4</v>
      </c>
      <c r="Z19" s="93">
        <f t="shared" ref="Z19" si="110">X19*$B19</f>
        <v>2.0494936961920826E-3</v>
      </c>
      <c r="AA19" s="96">
        <f t="shared" si="13"/>
        <v>4.2118695624908267E-4</v>
      </c>
      <c r="AB19" s="100">
        <f t="shared" si="14"/>
        <v>1.7739845211436669E-7</v>
      </c>
      <c r="AC19" s="10">
        <f>Calculations!AV19</f>
        <v>1.4137707448834825E-3</v>
      </c>
      <c r="AD19" s="74">
        <f>Calculations!AW19</f>
        <v>6.5086952642859938E-4</v>
      </c>
      <c r="AE19" s="93">
        <f t="shared" ref="AE19" si="111">AC19*$B19</f>
        <v>1.3059000370488718E-3</v>
      </c>
      <c r="AF19" s="96">
        <f t="shared" si="16"/>
        <v>6.0120821480761342E-4</v>
      </c>
      <c r="AG19" s="100">
        <f t="shared" si="17"/>
        <v>3.6145131755215744E-7</v>
      </c>
      <c r="AH19" s="10">
        <f>Calculations!BD19</f>
        <v>1.6278848245177807E-2</v>
      </c>
      <c r="AI19" s="74">
        <f>Calculations!BE19</f>
        <v>2.6546225255287409E-3</v>
      </c>
      <c r="AJ19" s="93">
        <f t="shared" ref="AJ19" si="112">AH19*$B19</f>
        <v>1.503677212407073E-2</v>
      </c>
      <c r="AK19" s="96">
        <f t="shared" si="19"/>
        <v>2.452075907551757E-3</v>
      </c>
      <c r="AL19" s="100">
        <f t="shared" si="20"/>
        <v>6.0126762563957731E-6</v>
      </c>
      <c r="AM19" s="10">
        <f>Calculations!BL19</f>
        <v>4.1468819930821167E-2</v>
      </c>
      <c r="AN19" s="74">
        <f>Calculations!BM19</f>
        <v>4.3419924106714086E-3</v>
      </c>
      <c r="AO19" s="93">
        <f t="shared" ref="AO19" si="113">AM19*$B19</f>
        <v>3.8304748970099486E-2</v>
      </c>
      <c r="AP19" s="96">
        <f t="shared" si="22"/>
        <v>4.0107026774246083E-3</v>
      </c>
      <c r="AQ19" s="100">
        <f t="shared" si="23"/>
        <v>1.6085735966700922E-5</v>
      </c>
    </row>
    <row r="20" spans="1:43" x14ac:dyDescent="0.25">
      <c r="A20" s="59" t="s">
        <v>71</v>
      </c>
      <c r="B20" s="10">
        <v>1.0116000000000005</v>
      </c>
      <c r="C20" s="72">
        <v>1.4142135623730951E-4</v>
      </c>
      <c r="D20" s="10">
        <f>Calculations!H20</f>
        <v>0.385106639410358</v>
      </c>
      <c r="E20" s="74">
        <f>Calculations!I20</f>
        <v>3.6518526899132195E-2</v>
      </c>
      <c r="F20" s="93">
        <f t="shared" si="0"/>
        <v>0.38957387642751834</v>
      </c>
      <c r="G20" s="96">
        <f t="shared" si="1"/>
        <v>3.6942181956924107E-2</v>
      </c>
      <c r="H20" s="100">
        <f t="shared" si="2"/>
        <v>1.364724807738489E-3</v>
      </c>
      <c r="I20" s="10">
        <f>Calculations!P20</f>
        <v>2.1311703935196834E-3</v>
      </c>
      <c r="J20" s="74">
        <f>Calculations!Q20</f>
        <v>1.0793255543275339E-3</v>
      </c>
      <c r="K20" s="93">
        <f t="shared" si="3"/>
        <v>2.1558919700845128E-3</v>
      </c>
      <c r="L20" s="96">
        <f t="shared" si="4"/>
        <v>1.0918457723559836E-3</v>
      </c>
      <c r="M20" s="100">
        <f t="shared" si="5"/>
        <v>1.1921271906116344E-6</v>
      </c>
      <c r="N20" s="10">
        <f>Calculations!X20</f>
        <v>0.10704900209415713</v>
      </c>
      <c r="O20" s="74">
        <f>Calculations!Y20</f>
        <v>1.3616466334582526E-2</v>
      </c>
      <c r="P20" s="93">
        <f t="shared" ref="P20" si="114">N20*$B20</f>
        <v>0.1082907705184494</v>
      </c>
      <c r="Q20" s="96">
        <f t="shared" si="7"/>
        <v>1.3774425663461237E-2</v>
      </c>
      <c r="R20" s="100">
        <f t="shared" si="8"/>
        <v>1.8973480235821955E-4</v>
      </c>
      <c r="S20" s="10">
        <f>Calculations!AF20</f>
        <v>0.38065618283147873</v>
      </c>
      <c r="T20" s="74">
        <f>Calculations!AG20</f>
        <v>1.769594530256274E-2</v>
      </c>
      <c r="U20" s="93">
        <f t="shared" ref="U20" si="115">S20*$B20</f>
        <v>0.3850717945523241</v>
      </c>
      <c r="V20" s="96">
        <f t="shared" si="10"/>
        <v>1.7901299211614846E-2</v>
      </c>
      <c r="W20" s="100">
        <f t="shared" si="11"/>
        <v>3.2045651346376234E-4</v>
      </c>
      <c r="X20" s="10">
        <f>Calculations!AN20</f>
        <v>2.1678766261143761E-3</v>
      </c>
      <c r="Y20" s="74">
        <f>Calculations!AO20</f>
        <v>6.3123253925833375E-4</v>
      </c>
      <c r="Z20" s="93">
        <f t="shared" ref="Z20" si="116">X20*$B20</f>
        <v>2.1930239949773038E-3</v>
      </c>
      <c r="AA20" s="96">
        <f t="shared" si="13"/>
        <v>6.3855491031255933E-4</v>
      </c>
      <c r="AB20" s="100">
        <f t="shared" si="14"/>
        <v>4.0775237348428067E-7</v>
      </c>
      <c r="AC20" s="10">
        <f>Calculations!AV20</f>
        <v>1.951736230137643E-3</v>
      </c>
      <c r="AD20" s="74">
        <f>Calculations!AW20</f>
        <v>7.7993913657626983E-4</v>
      </c>
      <c r="AE20" s="93">
        <f t="shared" ref="AE20" si="117">AC20*$B20</f>
        <v>1.9743763704072408E-3</v>
      </c>
      <c r="AF20" s="96">
        <f t="shared" si="16"/>
        <v>7.8898647884115952E-4</v>
      </c>
      <c r="AG20" s="100">
        <f t="shared" si="17"/>
        <v>6.2249966379417144E-7</v>
      </c>
      <c r="AH20" s="10">
        <f>Calculations!BD20</f>
        <v>6.7384915155567745E-3</v>
      </c>
      <c r="AI20" s="74">
        <f>Calculations!BE20</f>
        <v>2.4411172859182587E-3</v>
      </c>
      <c r="AJ20" s="93">
        <f t="shared" ref="AJ20" si="118">AH20*$B20</f>
        <v>6.8166580171372367E-3</v>
      </c>
      <c r="AK20" s="96">
        <f t="shared" si="19"/>
        <v>2.4694344303121149E-3</v>
      </c>
      <c r="AL20" s="100">
        <f t="shared" si="20"/>
        <v>6.0981064056109195E-6</v>
      </c>
      <c r="AM20" s="10">
        <f>Calculations!BL20</f>
        <v>1.7682777841641798E-2</v>
      </c>
      <c r="AN20" s="74">
        <f>Calculations!BM20</f>
        <v>2.1531442833069561E-3</v>
      </c>
      <c r="AO20" s="93">
        <f t="shared" ref="AO20" si="119">AM20*$B20</f>
        <v>1.7887898064604852E-2</v>
      </c>
      <c r="AP20" s="96">
        <f t="shared" si="22"/>
        <v>2.1781221925451723E-3</v>
      </c>
      <c r="AQ20" s="100">
        <f t="shared" si="23"/>
        <v>4.7442162856577888E-6</v>
      </c>
    </row>
    <row r="21" spans="1:43" x14ac:dyDescent="0.25">
      <c r="A21" s="59" t="s">
        <v>68</v>
      </c>
      <c r="B21" s="10">
        <v>1.0137999999999998</v>
      </c>
      <c r="C21" s="72">
        <v>1.4142135623730951E-4</v>
      </c>
      <c r="D21" s="10">
        <f>Calculations!H21</f>
        <v>0.62340641275366737</v>
      </c>
      <c r="E21" s="74">
        <f>Calculations!I21</f>
        <v>0.12733198355124939</v>
      </c>
      <c r="F21" s="93">
        <f t="shared" si="0"/>
        <v>0.63200942124966786</v>
      </c>
      <c r="G21" s="96">
        <f t="shared" si="1"/>
        <v>0.12908919503023106</v>
      </c>
      <c r="H21" s="100">
        <f t="shared" si="2"/>
        <v>1.6664020273553029E-2</v>
      </c>
      <c r="I21" s="10">
        <f>Calculations!P21</f>
        <v>7.6058729669628948E-3</v>
      </c>
      <c r="J21" s="74">
        <f>Calculations!Q21</f>
        <v>1.4199177413820728E-3</v>
      </c>
      <c r="K21" s="93">
        <f t="shared" si="3"/>
        <v>7.7108340139069812E-3</v>
      </c>
      <c r="L21" s="96">
        <f t="shared" si="4"/>
        <v>1.4395130080803833E-3</v>
      </c>
      <c r="M21" s="100">
        <f t="shared" si="5"/>
        <v>2.0721977004326335E-6</v>
      </c>
      <c r="N21" s="10">
        <f>Calculations!X21</f>
        <v>0.10009548081844272</v>
      </c>
      <c r="O21" s="74">
        <f>Calculations!Y21</f>
        <v>1.5968361202282507E-2</v>
      </c>
      <c r="P21" s="93">
        <f t="shared" ref="P21" si="120">N21*$B21</f>
        <v>0.10147679845373721</v>
      </c>
      <c r="Q21" s="96">
        <f t="shared" si="7"/>
        <v>1.6188730775813294E-2</v>
      </c>
      <c r="R21" s="100">
        <f t="shared" si="8"/>
        <v>2.620750041317645E-4</v>
      </c>
      <c r="S21" s="10">
        <f>Calculations!AF21</f>
        <v>0.47988351875544633</v>
      </c>
      <c r="T21" s="74">
        <f>Calculations!AG21</f>
        <v>2.1256290234736987E-2</v>
      </c>
      <c r="U21" s="93">
        <f t="shared" ref="U21" si="121">S21*$B21</f>
        <v>0.4865059113142714</v>
      </c>
      <c r="V21" s="96">
        <f t="shared" si="10"/>
        <v>2.1549733903830727E-2</v>
      </c>
      <c r="W21" s="100">
        <f t="shared" si="11"/>
        <v>4.6439103132591152E-4</v>
      </c>
      <c r="X21" s="10">
        <f>Calculations!AN21</f>
        <v>5.1146522114047018E-3</v>
      </c>
      <c r="Y21" s="74">
        <f>Calculations!AO21</f>
        <v>1.0961461013504899E-3</v>
      </c>
      <c r="Z21" s="93">
        <f t="shared" ref="Z21" si="122">X21*$B21</f>
        <v>5.1852344119220854E-3</v>
      </c>
      <c r="AA21" s="96">
        <f t="shared" si="13"/>
        <v>1.111273152951826E-3</v>
      </c>
      <c r="AB21" s="100">
        <f t="shared" si="14"/>
        <v>1.2349280204714924E-6</v>
      </c>
      <c r="AC21" s="10">
        <f>Calculations!AV21</f>
        <v>1.0712467333671509E-2</v>
      </c>
      <c r="AD21" s="74">
        <f>Calculations!AW21</f>
        <v>1.8083386268945806E-3</v>
      </c>
      <c r="AE21" s="93">
        <f t="shared" ref="AE21" si="123">AC21*$B21</f>
        <v>1.0860299382876174E-2</v>
      </c>
      <c r="AF21" s="96">
        <f t="shared" si="16"/>
        <v>1.8332943259061856E-3</v>
      </c>
      <c r="AG21" s="100">
        <f t="shared" si="17"/>
        <v>3.3609680853998155E-6</v>
      </c>
      <c r="AH21" s="10">
        <f>Calculations!BD21</f>
        <v>1.497536179457346E-2</v>
      </c>
      <c r="AI21" s="74">
        <f>Calculations!BE21</f>
        <v>2.4766310026154833E-3</v>
      </c>
      <c r="AJ21" s="93">
        <f t="shared" ref="AJ21" si="124">AH21*$B21</f>
        <v>1.5182021787338571E-2</v>
      </c>
      <c r="AK21" s="96">
        <f t="shared" si="19"/>
        <v>2.5108094036356645E-3</v>
      </c>
      <c r="AL21" s="100">
        <f t="shared" si="20"/>
        <v>6.3041638613852812E-6</v>
      </c>
      <c r="AM21" s="10">
        <f>Calculations!BL21</f>
        <v>1.1808050672003636E-2</v>
      </c>
      <c r="AN21" s="74">
        <f>Calculations!BM21</f>
        <v>1.4974322944068311E-3</v>
      </c>
      <c r="AO21" s="93">
        <f t="shared" ref="AO21" si="125">AM21*$B21</f>
        <v>1.1971001771277284E-2</v>
      </c>
      <c r="AP21" s="96">
        <f t="shared" si="22"/>
        <v>1.5180977785223615E-3</v>
      </c>
      <c r="AQ21" s="100">
        <f t="shared" si="23"/>
        <v>2.304620865154529E-6</v>
      </c>
    </row>
    <row r="22" spans="1:43" x14ac:dyDescent="0.25">
      <c r="A22" s="59" t="s">
        <v>70</v>
      </c>
      <c r="B22" s="10">
        <v>0.82580000000000009</v>
      </c>
      <c r="C22" s="72">
        <v>1.4142135623730951E-4</v>
      </c>
      <c r="D22" s="10">
        <f>Calculations!H22</f>
        <v>0.75045286161664637</v>
      </c>
      <c r="E22" s="74">
        <f>Calculations!I22</f>
        <v>5.9368113355780759E-2</v>
      </c>
      <c r="F22" s="93">
        <f t="shared" si="0"/>
        <v>0.61972397312302663</v>
      </c>
      <c r="G22" s="96">
        <f t="shared" si="1"/>
        <v>4.9026302882266622E-2</v>
      </c>
      <c r="H22" s="100">
        <f t="shared" si="2"/>
        <v>2.4035783743037446E-3</v>
      </c>
      <c r="I22" s="10">
        <f>Calculations!P22</f>
        <v>3.7730281848501072E-2</v>
      </c>
      <c r="J22" s="74">
        <f>Calculations!Q22</f>
        <v>3.1877018361193003E-3</v>
      </c>
      <c r="K22" s="93">
        <f t="shared" si="3"/>
        <v>3.115766675049219E-2</v>
      </c>
      <c r="L22" s="96">
        <f t="shared" si="4"/>
        <v>2.632409584147761E-3</v>
      </c>
      <c r="M22" s="100">
        <f t="shared" si="5"/>
        <v>6.929580218712988E-6</v>
      </c>
      <c r="N22" s="10">
        <f>Calculations!X22</f>
        <v>0.16005419149176703</v>
      </c>
      <c r="O22" s="74">
        <f>Calculations!Y22</f>
        <v>1.1692792526070195E-2</v>
      </c>
      <c r="P22" s="93">
        <f t="shared" ref="P22" si="126">N22*$B22</f>
        <v>0.13217275133390122</v>
      </c>
      <c r="Q22" s="96">
        <f t="shared" si="7"/>
        <v>9.6559345982202734E-3</v>
      </c>
      <c r="R22" s="100">
        <f t="shared" si="8"/>
        <v>9.3237072965107306E-5</v>
      </c>
      <c r="S22" s="10">
        <f>Calculations!AF22</f>
        <v>3.9325094427749603</v>
      </c>
      <c r="T22" s="74">
        <f>Calculations!AG22</f>
        <v>0.16188247167905354</v>
      </c>
      <c r="U22" s="93">
        <f t="shared" ref="U22" si="127">S22*$B22</f>
        <v>3.2474662978435624</v>
      </c>
      <c r="V22" s="96">
        <f t="shared" si="10"/>
        <v>0.13368370192503887</v>
      </c>
      <c r="W22" s="100">
        <f t="shared" si="11"/>
        <v>1.7871332160382641E-2</v>
      </c>
      <c r="X22" s="10">
        <f>Calculations!AN22</f>
        <v>3.5835508355562422E-2</v>
      </c>
      <c r="Y22" s="74">
        <f>Calculations!AO22</f>
        <v>2.723512954742741E-3</v>
      </c>
      <c r="Z22" s="93">
        <f t="shared" ref="Z22" si="128">X22*$B22</f>
        <v>2.9592962800023451E-2</v>
      </c>
      <c r="AA22" s="96">
        <f t="shared" si="13"/>
        <v>2.2490827078445394E-3</v>
      </c>
      <c r="AB22" s="100">
        <f t="shared" si="14"/>
        <v>5.0583730267253261E-6</v>
      </c>
      <c r="AC22" s="10">
        <f>Calculations!AV22</f>
        <v>3.4774547943786809E-2</v>
      </c>
      <c r="AD22" s="74">
        <f>Calculations!AW22</f>
        <v>3.1820329079004627E-3</v>
      </c>
      <c r="AE22" s="93">
        <f t="shared" ref="AE22" si="129">AC22*$B22</f>
        <v>2.8716821691979151E-2</v>
      </c>
      <c r="AF22" s="96">
        <f t="shared" si="16"/>
        <v>2.6277273773065448E-3</v>
      </c>
      <c r="AG22" s="100">
        <f t="shared" si="17"/>
        <v>6.9049511694463323E-6</v>
      </c>
      <c r="AH22" s="10">
        <f>Calculations!BD22</f>
        <v>7.8049367116912634E-3</v>
      </c>
      <c r="AI22" s="74">
        <f>Calculations!BE22</f>
        <v>4.5837775833543048E-3</v>
      </c>
      <c r="AJ22" s="93">
        <f t="shared" ref="AJ22" si="130">AH22*$B22</f>
        <v>6.4453167365146457E-3</v>
      </c>
      <c r="AK22" s="96">
        <f t="shared" si="19"/>
        <v>3.7852836892652208E-3</v>
      </c>
      <c r="AL22" s="100">
        <f t="shared" si="20"/>
        <v>1.432837260821732E-5</v>
      </c>
      <c r="AM22" s="10">
        <f>Calculations!BL22</f>
        <v>4.1198447841381707E-2</v>
      </c>
      <c r="AN22" s="74">
        <f>Calculations!BM22</f>
        <v>3.3467657137004046E-3</v>
      </c>
      <c r="AO22" s="93">
        <f t="shared" ref="AO22" si="131">AM22*$B22</f>
        <v>3.4021678227413019E-2</v>
      </c>
      <c r="AP22" s="96">
        <f t="shared" si="22"/>
        <v>2.7637652676840213E-3</v>
      </c>
      <c r="AQ22" s="100">
        <f t="shared" si="23"/>
        <v>7.6383984548565291E-6</v>
      </c>
    </row>
    <row r="23" spans="1:43" x14ac:dyDescent="0.25">
      <c r="A23" s="59" t="s">
        <v>111</v>
      </c>
      <c r="B23" s="10">
        <v>0.76219999999999999</v>
      </c>
      <c r="C23" s="72">
        <v>1.4142135623730951E-4</v>
      </c>
      <c r="D23" s="10">
        <f>Calculations!H23</f>
        <v>3.5663240793719093</v>
      </c>
      <c r="E23" s="74">
        <f>Calculations!I23</f>
        <v>0.24024967181403717</v>
      </c>
      <c r="F23" s="93">
        <f t="shared" si="0"/>
        <v>2.7182522132972693</v>
      </c>
      <c r="G23" s="96">
        <f t="shared" si="1"/>
        <v>0.18311899441549506</v>
      </c>
      <c r="H23" s="100">
        <f t="shared" si="2"/>
        <v>3.353256611574211E-2</v>
      </c>
      <c r="I23" s="10">
        <f>Calculations!P23</f>
        <v>0.30417322131298302</v>
      </c>
      <c r="J23" s="74">
        <f>Calculations!Q23</f>
        <v>1.6225680750981922E-2</v>
      </c>
      <c r="K23" s="93">
        <f t="shared" si="3"/>
        <v>0.23184082928475566</v>
      </c>
      <c r="L23" s="96">
        <f t="shared" si="4"/>
        <v>1.2367288679968521E-2</v>
      </c>
      <c r="M23" s="100">
        <f t="shared" si="5"/>
        <v>1.5294982929367753E-4</v>
      </c>
      <c r="N23" s="10">
        <f>Calculations!X23</f>
        <v>0.46306972452928002</v>
      </c>
      <c r="O23" s="74">
        <f>Calculations!Y23</f>
        <v>2.7196863152812698E-2</v>
      </c>
      <c r="P23" s="93">
        <f t="shared" ref="P23" si="132">N23*$B23</f>
        <v>0.35295174403621721</v>
      </c>
      <c r="Q23" s="96">
        <f t="shared" si="7"/>
        <v>2.0729552538746539E-2</v>
      </c>
      <c r="R23" s="100">
        <f t="shared" si="8"/>
        <v>4.2971434845665306E-4</v>
      </c>
      <c r="S23" s="10">
        <f>Calculations!AF23</f>
        <v>124.88882568935853</v>
      </c>
      <c r="T23" s="74">
        <f>Calculations!AG23</f>
        <v>5.5515558403031644</v>
      </c>
      <c r="U23" s="93">
        <f t="shared" ref="U23" si="133">S23*$B23</f>
        <v>95.190262940429065</v>
      </c>
      <c r="V23" s="96">
        <f t="shared" si="10"/>
        <v>4.2314327220124692</v>
      </c>
      <c r="W23" s="100">
        <f t="shared" si="11"/>
        <v>17.905022880917855</v>
      </c>
      <c r="X23" s="10">
        <f>Calculations!AN23</f>
        <v>0.29350237255227407</v>
      </c>
      <c r="Y23" s="74">
        <f>Calculations!AO23</f>
        <v>1.432312766853386E-2</v>
      </c>
      <c r="Z23" s="93">
        <f t="shared" ref="Z23" si="134">X23*$B23</f>
        <v>0.2237075083593433</v>
      </c>
      <c r="AA23" s="96">
        <f t="shared" si="13"/>
        <v>1.0917166815833596E-2</v>
      </c>
      <c r="AB23" s="100">
        <f t="shared" si="14"/>
        <v>1.1918453128473825E-4</v>
      </c>
      <c r="AC23" s="10">
        <f>Calculations!AV23</f>
        <v>0.29061660985464499</v>
      </c>
      <c r="AD23" s="74">
        <f>Calculations!AW23</f>
        <v>1.5957232193868104E-2</v>
      </c>
      <c r="AE23" s="93">
        <f t="shared" ref="AE23" si="135">AC23*$B23</f>
        <v>0.22150798003121042</v>
      </c>
      <c r="AF23" s="96">
        <f t="shared" si="16"/>
        <v>1.2162671818710486E-2</v>
      </c>
      <c r="AG23" s="100">
        <f t="shared" si="17"/>
        <v>1.4793058576965425E-4</v>
      </c>
      <c r="AH23" s="10">
        <f>Calculations!BD23</f>
        <v>1.6210186290324235E-2</v>
      </c>
      <c r="AI23" s="74">
        <f>Calculations!BE23</f>
        <v>4.1999992828757691E-3</v>
      </c>
      <c r="AJ23" s="93">
        <f t="shared" ref="AJ23" si="136">AH23*$B23</f>
        <v>1.2355403990485132E-2</v>
      </c>
      <c r="AK23" s="96">
        <f t="shared" si="19"/>
        <v>3.2012402742465575E-3</v>
      </c>
      <c r="AL23" s="100">
        <f t="shared" si="20"/>
        <v>1.0247939293458175E-5</v>
      </c>
      <c r="AM23" s="10">
        <f>Calculations!BL23</f>
        <v>0.13165348168956523</v>
      </c>
      <c r="AN23" s="74">
        <f>Calculations!BM23</f>
        <v>6.9548735734780822E-3</v>
      </c>
      <c r="AO23" s="93">
        <f t="shared" ref="AO23" si="137">AM23*$B23</f>
        <v>0.10034628374378661</v>
      </c>
      <c r="AP23" s="96">
        <f t="shared" si="22"/>
        <v>5.3010373344992284E-3</v>
      </c>
      <c r="AQ23" s="100">
        <f t="shared" si="23"/>
        <v>2.8100996821754685E-5</v>
      </c>
    </row>
    <row r="24" spans="1:43" x14ac:dyDescent="0.25">
      <c r="A24" s="59" t="s">
        <v>34</v>
      </c>
      <c r="B24" s="10">
        <v>0.80489999999999995</v>
      </c>
      <c r="C24" s="72">
        <v>1.4142135623730951E-4</v>
      </c>
      <c r="D24" s="10">
        <f>Calculations!H24</f>
        <v>0.5543137819622681</v>
      </c>
      <c r="E24" s="74">
        <f>Calculations!I24</f>
        <v>6.5403926444479815E-2</v>
      </c>
      <c r="F24" s="93">
        <f t="shared" si="0"/>
        <v>0.44616716310142956</v>
      </c>
      <c r="G24" s="96">
        <f t="shared" si="1"/>
        <v>5.2643678761891945E-2</v>
      </c>
      <c r="H24" s="100">
        <f t="shared" si="2"/>
        <v>2.771356913585273E-3</v>
      </c>
      <c r="I24" s="10">
        <f>Calculations!P24</f>
        <v>3.2901938073654703E-3</v>
      </c>
      <c r="J24" s="74">
        <f>Calculations!Q24</f>
        <v>8.5177938061044289E-4</v>
      </c>
      <c r="K24" s="93">
        <f t="shared" si="3"/>
        <v>2.6482769955484668E-3</v>
      </c>
      <c r="L24" s="96">
        <f t="shared" si="4"/>
        <v>6.8559738135033914E-4</v>
      </c>
      <c r="M24" s="100">
        <f t="shared" si="5"/>
        <v>4.7004376931444235E-7</v>
      </c>
      <c r="N24" s="10">
        <f>Calculations!X24</f>
        <v>0.13343151256860755</v>
      </c>
      <c r="O24" s="74">
        <f>Calculations!Y24</f>
        <v>1.3294589726420532E-2</v>
      </c>
      <c r="P24" s="93">
        <f t="shared" ref="P24" si="138">N24*$B24</f>
        <v>0.10739902446647222</v>
      </c>
      <c r="Q24" s="96">
        <f t="shared" si="7"/>
        <v>1.0700831908738188E-2</v>
      </c>
      <c r="R24" s="100">
        <f t="shared" si="8"/>
        <v>1.1450780353906937E-4</v>
      </c>
      <c r="S24" s="10">
        <f>Calculations!AF24</f>
        <v>220.67606333475442</v>
      </c>
      <c r="T24" s="74">
        <f>Calculations!AG24</f>
        <v>10.901768955312971</v>
      </c>
      <c r="U24" s="93">
        <f t="shared" ref="U24" si="139">S24*$B24</f>
        <v>177.62216337814382</v>
      </c>
      <c r="V24" s="96">
        <f t="shared" si="10"/>
        <v>8.7748893292175811</v>
      </c>
      <c r="W24" s="100">
        <f t="shared" si="11"/>
        <v>76.998682740016577</v>
      </c>
      <c r="X24" s="10">
        <f>Calculations!AN24</f>
        <v>3.7253991912110491E-3</v>
      </c>
      <c r="Y24" s="74">
        <f>Calculations!AO24</f>
        <v>8.1069164566426391E-4</v>
      </c>
      <c r="Z24" s="93">
        <f t="shared" ref="Z24" si="140">X24*$B24</f>
        <v>2.998573809005773E-3</v>
      </c>
      <c r="AA24" s="96">
        <f t="shared" si="13"/>
        <v>6.5252591828558965E-4</v>
      </c>
      <c r="AB24" s="100">
        <f t="shared" si="14"/>
        <v>4.2579007403445201E-7</v>
      </c>
      <c r="AC24" s="10">
        <f>Calculations!AV24</f>
        <v>2.7880491149610146E-3</v>
      </c>
      <c r="AD24" s="74">
        <f>Calculations!AW24</f>
        <v>1.0760012388393064E-3</v>
      </c>
      <c r="AE24" s="93">
        <f t="shared" ref="AE24" si="141">AC24*$B24</f>
        <v>2.2441007326321205E-3</v>
      </c>
      <c r="AF24" s="96">
        <f t="shared" si="16"/>
        <v>8.6607348689416775E-4</v>
      </c>
      <c r="AG24" s="100">
        <f t="shared" si="17"/>
        <v>7.5008328470102221E-7</v>
      </c>
      <c r="AH24" s="10">
        <f>Calculations!BD24</f>
        <v>0.12014877647536069</v>
      </c>
      <c r="AI24" s="74">
        <f>Calculations!BE24</f>
        <v>1.0146025050341128E-2</v>
      </c>
      <c r="AJ24" s="93">
        <f t="shared" ref="AJ24" si="142">AH24*$B24</f>
        <v>9.6707750185017816E-2</v>
      </c>
      <c r="AK24" s="96">
        <f t="shared" si="19"/>
        <v>8.166553239686446E-3</v>
      </c>
      <c r="AL24" s="100">
        <f t="shared" si="20"/>
        <v>6.6692591816633193E-5</v>
      </c>
      <c r="AM24" s="10">
        <f>Calculations!BL24</f>
        <v>3.8315347730658741E-3</v>
      </c>
      <c r="AN24" s="74">
        <f>Calculations!BM24</f>
        <v>8.641204281269445E-4</v>
      </c>
      <c r="AO24" s="93">
        <f t="shared" ref="AO24" si="143">AM24*$B24</f>
        <v>3.0840023388407217E-3</v>
      </c>
      <c r="AP24" s="96">
        <f t="shared" si="22"/>
        <v>6.9553074367072242E-4</v>
      </c>
      <c r="AQ24" s="100">
        <f t="shared" si="23"/>
        <v>4.8376301539114819E-7</v>
      </c>
    </row>
    <row r="25" spans="1:43" x14ac:dyDescent="0.25">
      <c r="A25" s="59" t="s">
        <v>58</v>
      </c>
      <c r="B25" s="10">
        <v>0.78969999999999985</v>
      </c>
      <c r="C25" s="72">
        <v>1.4142135623730951E-4</v>
      </c>
      <c r="D25" s="10">
        <f>Calculations!H25</f>
        <v>0.76324153265566774</v>
      </c>
      <c r="E25" s="74">
        <f>Calculations!I25</f>
        <v>7.1669201091840551E-2</v>
      </c>
      <c r="F25" s="93">
        <f t="shared" si="0"/>
        <v>0.60273183833818067</v>
      </c>
      <c r="G25" s="96">
        <f t="shared" si="1"/>
        <v>5.6597271029126706E-2</v>
      </c>
      <c r="H25" s="100">
        <f t="shared" si="2"/>
        <v>3.203251087944425E-3</v>
      </c>
      <c r="I25" s="10">
        <f>Calculations!P25</f>
        <v>2.4128268298726212E-2</v>
      </c>
      <c r="J25" s="74">
        <f>Calculations!Q25</f>
        <v>2.9422591300441118E-3</v>
      </c>
      <c r="K25" s="93">
        <f t="shared" si="3"/>
        <v>1.9054093475504085E-2</v>
      </c>
      <c r="L25" s="96">
        <f t="shared" si="4"/>
        <v>2.3235045405801142E-3</v>
      </c>
      <c r="M25" s="100">
        <f t="shared" si="5"/>
        <v>5.3986733500964074E-6</v>
      </c>
      <c r="N25" s="10">
        <f>Calculations!X25</f>
        <v>0.15135129435631467</v>
      </c>
      <c r="O25" s="74">
        <f>Calculations!Y25</f>
        <v>1.6407200925698202E-2</v>
      </c>
      <c r="P25" s="93">
        <f t="shared" ref="P25" si="144">N25*$B25</f>
        <v>0.11952211715318167</v>
      </c>
      <c r="Q25" s="96">
        <f t="shared" si="7"/>
        <v>1.2956784250742454E-2</v>
      </c>
      <c r="R25" s="100">
        <f t="shared" si="8"/>
        <v>1.6787825812028767E-4</v>
      </c>
      <c r="S25" s="10">
        <f>Calculations!AF25</f>
        <v>118.05345931826881</v>
      </c>
      <c r="T25" s="74">
        <f>Calculations!AG25</f>
        <v>6.5712417409703541</v>
      </c>
      <c r="U25" s="93">
        <f t="shared" ref="U25" si="145">S25*$B25</f>
        <v>93.226816823636852</v>
      </c>
      <c r="V25" s="96">
        <f t="shared" si="10"/>
        <v>5.18933645917829</v>
      </c>
      <c r="W25" s="100">
        <f t="shared" si="11"/>
        <v>26.929212886557071</v>
      </c>
      <c r="X25" s="10">
        <f>Calculations!AN25</f>
        <v>2.4625087659772383E-2</v>
      </c>
      <c r="Y25" s="74">
        <f>Calculations!AO25</f>
        <v>2.8096401684349986E-3</v>
      </c>
      <c r="Z25" s="93">
        <f t="shared" ref="Z25" si="146">X25*$B25</f>
        <v>1.9446431724922247E-2</v>
      </c>
      <c r="AA25" s="96">
        <f t="shared" si="13"/>
        <v>2.2187755740309266E-3</v>
      </c>
      <c r="AB25" s="100">
        <f t="shared" si="14"/>
        <v>4.9229650479162678E-6</v>
      </c>
      <c r="AC25" s="10">
        <f>Calculations!AV25</f>
        <v>2.4097972739123865E-2</v>
      </c>
      <c r="AD25" s="74">
        <f>Calculations!AW25</f>
        <v>2.9702433748479934E-3</v>
      </c>
      <c r="AE25" s="93">
        <f t="shared" ref="AE25" si="147">AC25*$B25</f>
        <v>1.9030169072086111E-2</v>
      </c>
      <c r="AF25" s="96">
        <f t="shared" si="16"/>
        <v>2.3456036688664717E-3</v>
      </c>
      <c r="AG25" s="100">
        <f t="shared" si="17"/>
        <v>5.5018565713998528E-6</v>
      </c>
      <c r="AH25" s="10">
        <f>Calculations!BD25</f>
        <v>8.3751086087614224E-3</v>
      </c>
      <c r="AI25" s="74">
        <f>Calculations!BE25</f>
        <v>3.379835583169225E-3</v>
      </c>
      <c r="AJ25" s="93">
        <f t="shared" ref="AJ25" si="148">AH25*$B25</f>
        <v>6.6138232683388941E-3</v>
      </c>
      <c r="AK25" s="96">
        <f t="shared" si="19"/>
        <v>2.6690564228274063E-3</v>
      </c>
      <c r="AL25" s="100">
        <f t="shared" si="20"/>
        <v>7.12386218823623E-6</v>
      </c>
      <c r="AM25" s="10">
        <f>Calculations!BL25</f>
        <v>1.1515503370441963E-2</v>
      </c>
      <c r="AN25" s="74">
        <f>Calculations!BM25</f>
        <v>2.1658512719152615E-3</v>
      </c>
      <c r="AO25" s="93">
        <f t="shared" ref="AO25" si="149">AM25*$B25</f>
        <v>9.0937930116380163E-3</v>
      </c>
      <c r="AP25" s="96">
        <f t="shared" si="22"/>
        <v>1.7103735247407693E-3</v>
      </c>
      <c r="AQ25" s="100">
        <f t="shared" si="23"/>
        <v>2.925377594134163E-6</v>
      </c>
    </row>
    <row r="26" spans="1:43" x14ac:dyDescent="0.25">
      <c r="A26" s="59" t="s">
        <v>95</v>
      </c>
      <c r="B26" s="10">
        <v>0.7746000000000004</v>
      </c>
      <c r="C26" s="72">
        <v>1.4142135623730951E-4</v>
      </c>
      <c r="D26" s="10">
        <f>Calculations!H26</f>
        <v>0.59214474043155896</v>
      </c>
      <c r="E26" s="74">
        <f>Calculations!I26</f>
        <v>6.0322742301111086E-2</v>
      </c>
      <c r="F26" s="93">
        <f t="shared" si="0"/>
        <v>0.45867531593828581</v>
      </c>
      <c r="G26" s="96">
        <f t="shared" si="1"/>
        <v>4.6726071227133362E-2</v>
      </c>
      <c r="H26" s="100">
        <f t="shared" si="2"/>
        <v>2.1833257323231403E-3</v>
      </c>
      <c r="I26" s="10">
        <f>Calculations!P26</f>
        <v>3.0135427281402869E-2</v>
      </c>
      <c r="J26" s="74">
        <f>Calculations!Q26</f>
        <v>4.4822880298534635E-3</v>
      </c>
      <c r="K26" s="93">
        <f t="shared" si="3"/>
        <v>2.3342901972174673E-2</v>
      </c>
      <c r="L26" s="96">
        <f t="shared" si="4"/>
        <v>3.4719829235603994E-3</v>
      </c>
      <c r="M26" s="100">
        <f t="shared" si="5"/>
        <v>1.2054665421495019E-5</v>
      </c>
      <c r="N26" s="10">
        <f>Calculations!X26</f>
        <v>0.15268295910368071</v>
      </c>
      <c r="O26" s="74">
        <f>Calculations!Y26</f>
        <v>1.7621599094956801E-2</v>
      </c>
      <c r="P26" s="93">
        <f t="shared" ref="P26" si="150">N26*$B26</f>
        <v>0.11826822012171113</v>
      </c>
      <c r="Q26" s="96">
        <f t="shared" si="7"/>
        <v>1.3649707737781187E-2</v>
      </c>
      <c r="R26" s="100">
        <f t="shared" si="8"/>
        <v>1.8631452132684362E-4</v>
      </c>
      <c r="S26" s="10">
        <f>Calculations!AF26</f>
        <v>49.941150390908923</v>
      </c>
      <c r="T26" s="74">
        <f>Calculations!AG26</f>
        <v>2.7261118525117101</v>
      </c>
      <c r="U26" s="93">
        <f t="shared" ref="U26" si="151">S26*$B26</f>
        <v>38.684415092798069</v>
      </c>
      <c r="V26" s="96">
        <f t="shared" si="10"/>
        <v>2.1116580521741306</v>
      </c>
      <c r="W26" s="100">
        <f t="shared" si="11"/>
        <v>4.4590997293118431</v>
      </c>
      <c r="X26" s="10">
        <f>Calculations!AN26</f>
        <v>2.9517203726081499E-2</v>
      </c>
      <c r="Y26" s="74">
        <f>Calculations!AO26</f>
        <v>2.510142033524127E-3</v>
      </c>
      <c r="Z26" s="93">
        <f t="shared" ref="Z26" si="152">X26*$B26</f>
        <v>2.286402600622274E-2</v>
      </c>
      <c r="AA26" s="96">
        <f t="shared" si="13"/>
        <v>1.9443605001594562E-3</v>
      </c>
      <c r="AB26" s="100">
        <f t="shared" si="14"/>
        <v>3.7805377545803306E-6</v>
      </c>
      <c r="AC26" s="10">
        <f>Calculations!AV26</f>
        <v>2.7508381535280693E-2</v>
      </c>
      <c r="AD26" s="74">
        <f>Calculations!AW26</f>
        <v>2.193541147769533E-3</v>
      </c>
      <c r="AE26" s="93">
        <f t="shared" ref="AE26" si="153">AC26*$B26</f>
        <v>2.1307992337228437E-2</v>
      </c>
      <c r="AF26" s="96">
        <f t="shared" si="16"/>
        <v>1.6991214266112423E-3</v>
      </c>
      <c r="AG26" s="100">
        <f t="shared" si="17"/>
        <v>2.887013622369423E-6</v>
      </c>
      <c r="AH26" s="10">
        <f>Calculations!BD26</f>
        <v>8.4723675784204415E-3</v>
      </c>
      <c r="AI26" s="74">
        <f>Calculations!BE26</f>
        <v>3.604321107583042E-3</v>
      </c>
      <c r="AJ26" s="93">
        <f t="shared" ref="AJ26" si="154">AH26*$B26</f>
        <v>6.5626959262444773E-3</v>
      </c>
      <c r="AK26" s="96">
        <f t="shared" si="19"/>
        <v>2.791907387037682E-3</v>
      </c>
      <c r="AL26" s="100">
        <f t="shared" si="20"/>
        <v>7.7947468577955775E-6</v>
      </c>
      <c r="AM26" s="10">
        <f>Calculations!BL26</f>
        <v>1.3718976240391976E-2</v>
      </c>
      <c r="AN26" s="74">
        <f>Calculations!BM26</f>
        <v>2.1872893361312745E-3</v>
      </c>
      <c r="AO26" s="93">
        <f t="shared" ref="AO26" si="155">AM26*$B26</f>
        <v>1.0626718995807631E-2</v>
      </c>
      <c r="AP26" s="96">
        <f t="shared" si="22"/>
        <v>1.6942754306278193E-3</v>
      </c>
      <c r="AQ26" s="100">
        <f t="shared" si="23"/>
        <v>2.8705692348290823E-6</v>
      </c>
    </row>
    <row r="27" spans="1:43" x14ac:dyDescent="0.25">
      <c r="A27" s="59" t="s">
        <v>125</v>
      </c>
      <c r="B27" s="10">
        <v>0.79809999999999981</v>
      </c>
      <c r="C27" s="72">
        <v>1.4142135623730951E-4</v>
      </c>
      <c r="D27" s="10">
        <f>Calculations!H27</f>
        <v>1.0596349036855479</v>
      </c>
      <c r="E27" s="74">
        <f>Calculations!I27</f>
        <v>0.11750745669100317</v>
      </c>
      <c r="F27" s="93">
        <f t="shared" si="0"/>
        <v>0.84569461663143564</v>
      </c>
      <c r="G27" s="96">
        <f t="shared" si="1"/>
        <v>9.3782820911371564E-2</v>
      </c>
      <c r="H27" s="100">
        <f t="shared" si="2"/>
        <v>8.7952174980943914E-3</v>
      </c>
      <c r="I27" s="10">
        <f>Calculations!P27</f>
        <v>1.8670284151731123E-2</v>
      </c>
      <c r="J27" s="74">
        <f>Calculations!Q27</f>
        <v>1.9794222135833799E-3</v>
      </c>
      <c r="K27" s="93">
        <f t="shared" si="3"/>
        <v>1.4900753781496606E-2</v>
      </c>
      <c r="L27" s="96">
        <f t="shared" si="4"/>
        <v>1.5797790751703952E-3</v>
      </c>
      <c r="M27" s="100">
        <f t="shared" si="5"/>
        <v>2.495701926346229E-6</v>
      </c>
      <c r="N27" s="10">
        <f>Calculations!X27</f>
        <v>0.14882680887776426</v>
      </c>
      <c r="O27" s="74">
        <f>Calculations!Y27</f>
        <v>1.4673572365864307E-2</v>
      </c>
      <c r="P27" s="93">
        <f t="shared" ref="P27" si="156">N27*$B27</f>
        <v>0.11877867616534363</v>
      </c>
      <c r="Q27" s="96">
        <f t="shared" si="7"/>
        <v>1.1710997018561995E-2</v>
      </c>
      <c r="R27" s="100">
        <f t="shared" si="8"/>
        <v>1.3714745116876793E-4</v>
      </c>
      <c r="S27" s="10">
        <f>Calculations!AF27</f>
        <v>19.130033858589599</v>
      </c>
      <c r="T27" s="74">
        <f>Calculations!AG27</f>
        <v>1.1723712839788096</v>
      </c>
      <c r="U27" s="93">
        <f t="shared" ref="U27" si="157">S27*$B27</f>
        <v>15.267680022540356</v>
      </c>
      <c r="V27" s="96">
        <f t="shared" si="10"/>
        <v>0.93567343292603744</v>
      </c>
      <c r="W27" s="100">
        <f t="shared" si="11"/>
        <v>0.87548477308359585</v>
      </c>
      <c r="X27" s="10">
        <f>Calculations!AN27</f>
        <v>1.1880557224027812E-2</v>
      </c>
      <c r="Y27" s="74">
        <f>Calculations!AO27</f>
        <v>1.3863149551496664E-3</v>
      </c>
      <c r="Z27" s="93">
        <f t="shared" ref="Z27" si="158">X27*$B27</f>
        <v>9.4818727204965952E-3</v>
      </c>
      <c r="AA27" s="96">
        <f t="shared" si="13"/>
        <v>1.1064192414213863E-3</v>
      </c>
      <c r="AB27" s="100">
        <f t="shared" si="14"/>
        <v>1.224163537787476E-6</v>
      </c>
      <c r="AC27" s="10">
        <f>Calculations!AV27</f>
        <v>1.1797340337667449E-2</v>
      </c>
      <c r="AD27" s="74">
        <f>Calculations!AW27</f>
        <v>1.5678890855475838E-3</v>
      </c>
      <c r="AE27" s="93">
        <f t="shared" ref="AE27" si="159">AC27*$B27</f>
        <v>9.4154573234923895E-3</v>
      </c>
      <c r="AF27" s="96">
        <f t="shared" si="16"/>
        <v>1.2513333914075011E-3</v>
      </c>
      <c r="AG27" s="100">
        <f t="shared" si="17"/>
        <v>1.5658352564513984E-6</v>
      </c>
      <c r="AH27" s="10">
        <f>Calculations!BD27</f>
        <v>1.2803267002173909E-2</v>
      </c>
      <c r="AI27" s="74">
        <f>Calculations!BE27</f>
        <v>4.5432886585886085E-3</v>
      </c>
      <c r="AJ27" s="93">
        <f t="shared" ref="AJ27" si="160">AH27*$B27</f>
        <v>1.0218287394434995E-2</v>
      </c>
      <c r="AK27" s="96">
        <f t="shared" si="19"/>
        <v>3.6259991304981544E-3</v>
      </c>
      <c r="AL27" s="100">
        <f t="shared" si="20"/>
        <v>1.3147869694373372E-5</v>
      </c>
      <c r="AM27" s="10">
        <f>Calculations!BL27</f>
        <v>6.0998376959402467E-3</v>
      </c>
      <c r="AN27" s="74">
        <f>Calculations!BM27</f>
        <v>1.0808070908043528E-3</v>
      </c>
      <c r="AO27" s="93">
        <f t="shared" ref="AO27" si="161">AM27*$B27</f>
        <v>4.8682804651299094E-3</v>
      </c>
      <c r="AP27" s="96">
        <f t="shared" si="22"/>
        <v>8.625925705220978E-4</v>
      </c>
      <c r="AQ27" s="100">
        <f t="shared" si="23"/>
        <v>7.4406594271992021E-7</v>
      </c>
    </row>
    <row r="28" spans="1:43" x14ac:dyDescent="0.25">
      <c r="A28" s="59" t="s">
        <v>33</v>
      </c>
      <c r="B28" s="10">
        <v>0.7820999999999998</v>
      </c>
      <c r="C28" s="72">
        <v>1.4142135623730951E-4</v>
      </c>
      <c r="D28" s="10">
        <f>Calculations!H28</f>
        <v>0.58647586589727418</v>
      </c>
      <c r="E28" s="74">
        <f>Calculations!I28</f>
        <v>6.7750383763883731E-2</v>
      </c>
      <c r="F28" s="93">
        <f t="shared" si="0"/>
        <v>0.45868277471825802</v>
      </c>
      <c r="G28" s="96">
        <f t="shared" si="1"/>
        <v>5.2987640053881194E-2</v>
      </c>
      <c r="H28" s="100">
        <f t="shared" si="2"/>
        <v>2.8076899984796747E-3</v>
      </c>
      <c r="I28" s="10">
        <f>Calculations!P28</f>
        <v>1.4608715779774271E-2</v>
      </c>
      <c r="J28" s="74">
        <f>Calculations!Q28</f>
        <v>1.6884999718587701E-3</v>
      </c>
      <c r="K28" s="93">
        <f t="shared" si="3"/>
        <v>1.1425476611361455E-2</v>
      </c>
      <c r="L28" s="96">
        <f t="shared" si="4"/>
        <v>1.320577444061867E-3</v>
      </c>
      <c r="M28" s="100">
        <f t="shared" si="5"/>
        <v>1.7439247857649734E-6</v>
      </c>
      <c r="N28" s="10">
        <f>Calculations!X28</f>
        <v>0.14988908586220032</v>
      </c>
      <c r="O28" s="74">
        <f>Calculations!Y28</f>
        <v>1.4464908674489359E-2</v>
      </c>
      <c r="P28" s="93">
        <f t="shared" ref="P28" si="162">N28*$B28</f>
        <v>0.11722825405282683</v>
      </c>
      <c r="Q28" s="96">
        <f t="shared" si="7"/>
        <v>1.1313024933513974E-2</v>
      </c>
      <c r="R28" s="100">
        <f t="shared" si="8"/>
        <v>1.2798453314630885E-4</v>
      </c>
      <c r="S28" s="10">
        <f>Calculations!AF28</f>
        <v>8.1521542578597845</v>
      </c>
      <c r="T28" s="74">
        <f>Calculations!AG28</f>
        <v>0.54006490848199562</v>
      </c>
      <c r="U28" s="93">
        <f t="shared" ref="U28" si="163">S28*$B28</f>
        <v>6.3757998450721356</v>
      </c>
      <c r="V28" s="96">
        <f t="shared" si="10"/>
        <v>0.42238633831137129</v>
      </c>
      <c r="W28" s="100">
        <f t="shared" si="11"/>
        <v>0.17841021879208821</v>
      </c>
      <c r="X28" s="10">
        <f>Calculations!AN28</f>
        <v>1.7232894505516776E-2</v>
      </c>
      <c r="Y28" s="74">
        <f>Calculations!AO28</f>
        <v>1.8869807680938684E-3</v>
      </c>
      <c r="Z28" s="93">
        <f t="shared" ref="Z28" si="164">X28*$B28</f>
        <v>1.3477846792764668E-2</v>
      </c>
      <c r="AA28" s="96">
        <f t="shared" si="13"/>
        <v>1.4758096709969108E-3</v>
      </c>
      <c r="AB28" s="100">
        <f t="shared" si="14"/>
        <v>2.1780141850080102E-6</v>
      </c>
      <c r="AC28" s="10">
        <f>Calculations!AV28</f>
        <v>1.2814119178037625E-2</v>
      </c>
      <c r="AD28" s="74">
        <f>Calculations!AW28</f>
        <v>1.9471245166415589E-3</v>
      </c>
      <c r="AE28" s="93">
        <f t="shared" ref="AE28" si="165">AC28*$B28</f>
        <v>1.0021922609143225E-2</v>
      </c>
      <c r="AF28" s="96">
        <f t="shared" si="16"/>
        <v>1.5228471627200459E-3</v>
      </c>
      <c r="AG28" s="100">
        <f t="shared" si="17"/>
        <v>2.3190634810044939E-6</v>
      </c>
      <c r="AH28" s="10">
        <f>Calculations!BD28</f>
        <v>1.6104176274753402E-2</v>
      </c>
      <c r="AI28" s="74">
        <f>Calculations!BE28</f>
        <v>4.3590113726023885E-3</v>
      </c>
      <c r="AJ28" s="93">
        <f t="shared" ref="AJ28" si="166">AH28*$B28</f>
        <v>1.2595076264484632E-2</v>
      </c>
      <c r="AK28" s="96">
        <f t="shared" si="19"/>
        <v>3.4091835552355863E-3</v>
      </c>
      <c r="AL28" s="100">
        <f t="shared" si="20"/>
        <v>1.1622532513288752E-5</v>
      </c>
      <c r="AM28" s="10">
        <f>Calculations!BL28</f>
        <v>6.6984446683660322E-3</v>
      </c>
      <c r="AN28" s="74">
        <f>Calculations!BM28</f>
        <v>1.4107970046448978E-3</v>
      </c>
      <c r="AO28" s="93">
        <f t="shared" ref="AO28" si="167">AM28*$B28</f>
        <v>5.2388535751290728E-3</v>
      </c>
      <c r="AP28" s="96">
        <f t="shared" si="22"/>
        <v>1.1033847439830338E-3</v>
      </c>
      <c r="AQ28" s="100">
        <f t="shared" si="23"/>
        <v>1.2174578932545051E-6</v>
      </c>
    </row>
    <row r="29" spans="1:43" x14ac:dyDescent="0.25">
      <c r="A29" s="59" t="s">
        <v>91</v>
      </c>
      <c r="B29" s="10">
        <v>0.78249999999999975</v>
      </c>
      <c r="C29" s="72">
        <v>1.4142135623730951E-4</v>
      </c>
      <c r="D29" s="10">
        <f>Calculations!H29</f>
        <v>0.43500296938743038</v>
      </c>
      <c r="E29" s="74">
        <f>Calculations!I29</f>
        <v>5.5058957239276875E-2</v>
      </c>
      <c r="F29" s="93">
        <f t="shared" si="0"/>
        <v>0.34038982354566416</v>
      </c>
      <c r="G29" s="96">
        <f t="shared" si="1"/>
        <v>4.3083677960701144E-2</v>
      </c>
      <c r="H29" s="100">
        <f t="shared" si="2"/>
        <v>1.8562033066214056E-3</v>
      </c>
      <c r="I29" s="10">
        <f>Calculations!P29</f>
        <v>5.3152370054266604E-3</v>
      </c>
      <c r="J29" s="74">
        <f>Calculations!Q29</f>
        <v>1.1502951275127119E-3</v>
      </c>
      <c r="K29" s="93">
        <f t="shared" si="3"/>
        <v>4.1591729567463601E-3</v>
      </c>
      <c r="L29" s="96">
        <f t="shared" si="4"/>
        <v>9.0010625114996814E-4</v>
      </c>
      <c r="M29" s="100">
        <f t="shared" si="5"/>
        <v>8.101912633592495E-7</v>
      </c>
      <c r="N29" s="10">
        <f>Calculations!X29</f>
        <v>0.14477304463358467</v>
      </c>
      <c r="O29" s="74">
        <f>Calculations!Y29</f>
        <v>2.091899838454479E-2</v>
      </c>
      <c r="P29" s="93">
        <f t="shared" ref="P29" si="168">N29*$B29</f>
        <v>0.11328490742577997</v>
      </c>
      <c r="Q29" s="96">
        <f t="shared" si="7"/>
        <v>1.6369129040034475E-2</v>
      </c>
      <c r="R29" s="100">
        <f t="shared" si="8"/>
        <v>2.679483855293E-4</v>
      </c>
      <c r="S29" s="10">
        <f>Calculations!AF29</f>
        <v>3.243330722057427</v>
      </c>
      <c r="T29" s="74">
        <f>Calculations!AG29</f>
        <v>0.24100546667859393</v>
      </c>
      <c r="U29" s="93">
        <f t="shared" ref="U29" si="169">S29*$B29</f>
        <v>2.5379062900099356</v>
      </c>
      <c r="V29" s="96">
        <f t="shared" si="10"/>
        <v>0.18858733546582701</v>
      </c>
      <c r="W29" s="100">
        <f t="shared" si="11"/>
        <v>3.5565183098100375E-2</v>
      </c>
      <c r="X29" s="10">
        <f>Calculations!AN29</f>
        <v>6.0556430530721963E-3</v>
      </c>
      <c r="Y29" s="74">
        <f>Calculations!AO29</f>
        <v>1.0358508991059297E-3</v>
      </c>
      <c r="Z29" s="93">
        <f t="shared" ref="Z29" si="170">X29*$B29</f>
        <v>4.7385406890289921E-3</v>
      </c>
      <c r="AA29" s="96">
        <f t="shared" si="13"/>
        <v>8.1055378096729137E-4</v>
      </c>
      <c r="AB29" s="100">
        <f t="shared" si="14"/>
        <v>6.5699743184037179E-7</v>
      </c>
      <c r="AC29" s="10">
        <f>Calculations!AV29</f>
        <v>4.1429579191257287E-3</v>
      </c>
      <c r="AD29" s="74">
        <f>Calculations!AW29</f>
        <v>1.0552402264108866E-3</v>
      </c>
      <c r="AE29" s="93">
        <f t="shared" ref="AE29" si="171">AC29*$B29</f>
        <v>3.2418645717158818E-3</v>
      </c>
      <c r="AF29" s="96">
        <f t="shared" si="16"/>
        <v>8.2572568503340188E-4</v>
      </c>
      <c r="AG29" s="100">
        <f t="shared" si="17"/>
        <v>6.8182290692388081E-7</v>
      </c>
      <c r="AH29" s="10">
        <f>Calculations!BD29</f>
        <v>1.2392532769662458E-2</v>
      </c>
      <c r="AI29" s="74">
        <f>Calculations!BE29</f>
        <v>4.2114224947478142E-3</v>
      </c>
      <c r="AJ29" s="93">
        <f t="shared" ref="AJ29" si="172">AH29*$B29</f>
        <v>9.6971568922608713E-3</v>
      </c>
      <c r="AK29" s="96">
        <f t="shared" si="19"/>
        <v>3.2954385681627468E-3</v>
      </c>
      <c r="AL29" s="100">
        <f t="shared" si="20"/>
        <v>1.0859915356534535E-5</v>
      </c>
      <c r="AM29" s="10">
        <f>Calculations!BL29</f>
        <v>2.4198640469900922E-3</v>
      </c>
      <c r="AN29" s="74">
        <f>Calculations!BM29</f>
        <v>6.6383994451971857E-4</v>
      </c>
      <c r="AO29" s="93">
        <f t="shared" ref="AO29" si="173">AM29*$B29</f>
        <v>1.8935436167697465E-3</v>
      </c>
      <c r="AP29" s="96">
        <f t="shared" si="22"/>
        <v>5.1945486931529155E-4</v>
      </c>
      <c r="AQ29" s="100">
        <f t="shared" si="23"/>
        <v>2.6983336125536661E-7</v>
      </c>
    </row>
    <row r="30" spans="1:43" x14ac:dyDescent="0.25">
      <c r="A30" s="59" t="s">
        <v>29</v>
      </c>
      <c r="B30" s="10">
        <v>0.79870000000000019</v>
      </c>
      <c r="C30" s="72">
        <v>1.4142135623730951E-4</v>
      </c>
      <c r="D30" s="10">
        <f>Calculations!H30</f>
        <v>0.35281076894318025</v>
      </c>
      <c r="E30" s="74">
        <f>Calculations!I30</f>
        <v>5.1928694962191463E-2</v>
      </c>
      <c r="F30" s="93">
        <f t="shared" si="0"/>
        <v>0.28178996115491811</v>
      </c>
      <c r="G30" s="96">
        <f t="shared" si="1"/>
        <v>4.1475478678128029E-2</v>
      </c>
      <c r="H30" s="100">
        <f t="shared" si="2"/>
        <v>1.7202153315798527E-3</v>
      </c>
      <c r="I30" s="10">
        <f>Calculations!P30</f>
        <v>4.242410133782547E-3</v>
      </c>
      <c r="J30" s="74">
        <f>Calculations!Q30</f>
        <v>1.1184689060664424E-3</v>
      </c>
      <c r="K30" s="93">
        <f t="shared" si="3"/>
        <v>3.3884129738521208E-3</v>
      </c>
      <c r="L30" s="96">
        <f t="shared" si="4"/>
        <v>8.9332131674863945E-4</v>
      </c>
      <c r="M30" s="100">
        <f t="shared" si="5"/>
        <v>7.9802297495752303E-7</v>
      </c>
      <c r="N30" s="10">
        <f>Calculations!X30</f>
        <v>0.14065241653659441</v>
      </c>
      <c r="O30" s="74">
        <f>Calculations!Y30</f>
        <v>1.6292127411961906E-2</v>
      </c>
      <c r="P30" s="93">
        <f t="shared" ref="P30" si="174">N30*$B30</f>
        <v>0.11233908508777798</v>
      </c>
      <c r="Q30" s="96">
        <f t="shared" si="7"/>
        <v>1.3012537367051767E-2</v>
      </c>
      <c r="R30" s="100">
        <f t="shared" si="8"/>
        <v>1.6932612872891853E-4</v>
      </c>
      <c r="S30" s="10">
        <f>Calculations!AF30</f>
        <v>1.9077555021639987</v>
      </c>
      <c r="T30" s="74">
        <f>Calculations!AG30</f>
        <v>0.13963953254745165</v>
      </c>
      <c r="U30" s="93">
        <f t="shared" ref="U30" si="175">S30*$B30</f>
        <v>1.5237243195783861</v>
      </c>
      <c r="V30" s="96">
        <f t="shared" si="10"/>
        <v>0.11153042097243557</v>
      </c>
      <c r="W30" s="100">
        <f t="shared" si="11"/>
        <v>1.2439034802288695E-2</v>
      </c>
      <c r="X30" s="10">
        <f>Calculations!AN30</f>
        <v>5.2017180607412637E-3</v>
      </c>
      <c r="Y30" s="74">
        <f>Calculations!AO30</f>
        <v>1.2859324610125984E-3</v>
      </c>
      <c r="Z30" s="93">
        <f t="shared" ref="Z30" si="176">X30*$B30</f>
        <v>4.1546122151140483E-3</v>
      </c>
      <c r="AA30" s="96">
        <f t="shared" si="13"/>
        <v>1.0270745200568294E-3</v>
      </c>
      <c r="AB30" s="100">
        <f t="shared" si="14"/>
        <v>1.0548820697499665E-6</v>
      </c>
      <c r="AC30" s="10">
        <f>Calculations!AV30</f>
        <v>4.2830509105917704E-3</v>
      </c>
      <c r="AD30" s="74">
        <f>Calculations!AW30</f>
        <v>1.4501509770842606E-3</v>
      </c>
      <c r="AE30" s="93">
        <f t="shared" ref="AE30" si="177">AC30*$B30</f>
        <v>3.4208727622896478E-3</v>
      </c>
      <c r="AF30" s="96">
        <f t="shared" si="16"/>
        <v>1.1582357437805548E-3</v>
      </c>
      <c r="AG30" s="100">
        <f t="shared" si="17"/>
        <v>1.341510038170895E-6</v>
      </c>
      <c r="AH30" s="10">
        <f>Calculations!BD30</f>
        <v>8.7853627755706525E-3</v>
      </c>
      <c r="AI30" s="74">
        <f>Calculations!BE30</f>
        <v>3.9910359849589924E-3</v>
      </c>
      <c r="AJ30" s="93">
        <f t="shared" ref="AJ30" si="178">AH30*$B30</f>
        <v>7.0168692488482816E-3</v>
      </c>
      <c r="AK30" s="96">
        <f t="shared" si="19"/>
        <v>3.1876406833175578E-3</v>
      </c>
      <c r="AL30" s="100">
        <f t="shared" si="20"/>
        <v>1.0161053125941226E-5</v>
      </c>
      <c r="AM30" s="10">
        <f>Calculations!BL30</f>
        <v>2.6640405807483499E-3</v>
      </c>
      <c r="AN30" s="74">
        <f>Calculations!BM30</f>
        <v>9.65804480161526E-4</v>
      </c>
      <c r="AO30" s="93">
        <f t="shared" ref="AO30" si="179">AM30*$B30</f>
        <v>2.1277692118437078E-3</v>
      </c>
      <c r="AP30" s="96">
        <f t="shared" si="22"/>
        <v>7.7138813030944262E-4</v>
      </c>
      <c r="AQ30" s="100">
        <f t="shared" si="23"/>
        <v>5.9503964758229762E-7</v>
      </c>
    </row>
    <row r="31" spans="1:43" x14ac:dyDescent="0.25">
      <c r="A31" s="59" t="s">
        <v>39</v>
      </c>
      <c r="B31" s="10">
        <v>0.80930000000000035</v>
      </c>
      <c r="C31" s="72">
        <v>1.4142135623730951E-4</v>
      </c>
      <c r="D31" s="10">
        <f>Calculations!H31</f>
        <v>0.57220475458211661</v>
      </c>
      <c r="E31" s="74">
        <f>Calculations!I31</f>
        <v>7.1567489766316147E-2</v>
      </c>
      <c r="F31" s="93">
        <f t="shared" si="0"/>
        <v>0.46308530788330715</v>
      </c>
      <c r="G31" s="96">
        <f t="shared" si="1"/>
        <v>5.7919625997671663E-2</v>
      </c>
      <c r="H31" s="100">
        <f t="shared" si="2"/>
        <v>3.3546830757101632E-3</v>
      </c>
      <c r="I31" s="10">
        <f>Calculations!P31</f>
        <v>4.0259255604512528E-3</v>
      </c>
      <c r="J31" s="74">
        <f>Calculations!Q31</f>
        <v>1.2611324299160176E-3</v>
      </c>
      <c r="K31" s="93">
        <f t="shared" si="3"/>
        <v>3.2581815560732003E-3</v>
      </c>
      <c r="L31" s="96">
        <f t="shared" si="4"/>
        <v>1.0206346343349514E-3</v>
      </c>
      <c r="M31" s="100">
        <f t="shared" si="5"/>
        <v>1.0416950568040399E-6</v>
      </c>
      <c r="N31" s="10">
        <f>Calculations!X31</f>
        <v>0.12717385749883017</v>
      </c>
      <c r="O31" s="74">
        <f>Calculations!Y31</f>
        <v>2.1089376982851304E-2</v>
      </c>
      <c r="P31" s="93">
        <f t="shared" ref="P31" si="180">N31*$B31</f>
        <v>0.1029218028738033</v>
      </c>
      <c r="Q31" s="96">
        <f t="shared" si="7"/>
        <v>1.7067642268161046E-2</v>
      </c>
      <c r="R31" s="100">
        <f t="shared" si="8"/>
        <v>2.9130441259391757E-4</v>
      </c>
      <c r="S31" s="10">
        <f>Calculations!AF31</f>
        <v>1.293501323734918</v>
      </c>
      <c r="T31" s="74">
        <f>Calculations!AG31</f>
        <v>9.3479504185805917E-2</v>
      </c>
      <c r="U31" s="93">
        <f t="shared" ref="U31" si="181">S31*$B31</f>
        <v>1.0468306212986696</v>
      </c>
      <c r="V31" s="96">
        <f t="shared" si="10"/>
        <v>7.5653183897877438E-2</v>
      </c>
      <c r="W31" s="100">
        <f t="shared" si="11"/>
        <v>5.7234042338860621E-3</v>
      </c>
      <c r="X31" s="10">
        <f>Calculations!AN31</f>
        <v>5.0534760328940975E-3</v>
      </c>
      <c r="Y31" s="74">
        <f>Calculations!AO31</f>
        <v>1.3001112452958566E-3</v>
      </c>
      <c r="Z31" s="93">
        <f t="shared" ref="Z31" si="182">X31*$B31</f>
        <v>4.0897781534211947E-3</v>
      </c>
      <c r="AA31" s="96">
        <f t="shared" si="13"/>
        <v>1.0521802735294155E-3</v>
      </c>
      <c r="AB31" s="100">
        <f t="shared" si="14"/>
        <v>1.1070833280044355E-6</v>
      </c>
      <c r="AC31" s="10">
        <f>Calculations!AV31</f>
        <v>2.9246529897379741E-3</v>
      </c>
      <c r="AD31" s="74">
        <f>Calculations!AW31</f>
        <v>8.3330085247025675E-4</v>
      </c>
      <c r="AE31" s="93">
        <f t="shared" ref="AE31" si="183">AC31*$B31</f>
        <v>2.3669216645949434E-3</v>
      </c>
      <c r="AF31" s="96">
        <f t="shared" si="16"/>
        <v>6.7439050673864397E-4</v>
      </c>
      <c r="AG31" s="100">
        <f t="shared" si="17"/>
        <v>4.5480255557920497E-7</v>
      </c>
      <c r="AH31" s="10">
        <f>Calculations!BD31</f>
        <v>1.1390221922745114E-2</v>
      </c>
      <c r="AI31" s="74">
        <f>Calculations!BE31</f>
        <v>2.7072260443795409E-3</v>
      </c>
      <c r="AJ31" s="93">
        <f t="shared" ref="AJ31" si="184">AH31*$B31</f>
        <v>9.2181066020776241E-3</v>
      </c>
      <c r="AK31" s="96">
        <f t="shared" si="19"/>
        <v>2.1909586298643445E-3</v>
      </c>
      <c r="AL31" s="100">
        <f t="shared" si="20"/>
        <v>4.8002997177770462E-6</v>
      </c>
      <c r="AM31" s="10">
        <f>Calculations!BL31</f>
        <v>1.9674658904221872E-3</v>
      </c>
      <c r="AN31" s="74">
        <f>Calculations!BM31</f>
        <v>5.6910273577925787E-4</v>
      </c>
      <c r="AO31" s="93">
        <f t="shared" ref="AO31" si="185">AM31*$B31</f>
        <v>1.5922701451186769E-3</v>
      </c>
      <c r="AP31" s="96">
        <f t="shared" si="22"/>
        <v>4.6057492811159647E-4</v>
      </c>
      <c r="AQ31" s="100">
        <f t="shared" si="23"/>
        <v>2.1212926440500225E-7</v>
      </c>
    </row>
    <row r="32" spans="1:43" x14ac:dyDescent="0.25">
      <c r="A32" s="60" t="s">
        <v>44</v>
      </c>
      <c r="B32" s="10">
        <v>0.76919999999999966</v>
      </c>
      <c r="C32" s="72">
        <v>1.4142135623730951E-4</v>
      </c>
      <c r="D32" s="10">
        <f>Calculations!H32</f>
        <v>0.28750683680596728</v>
      </c>
      <c r="E32" s="74">
        <f>Calculations!I32</f>
        <v>4.5165890135136548E-2</v>
      </c>
      <c r="F32" s="93">
        <f t="shared" si="0"/>
        <v>0.22115025887114995</v>
      </c>
      <c r="G32" s="96">
        <f t="shared" si="1"/>
        <v>3.47416264847909E-2</v>
      </c>
      <c r="H32" s="100">
        <f t="shared" si="2"/>
        <v>1.2069806108087244E-3</v>
      </c>
      <c r="I32" s="10">
        <f>Calculations!P32</f>
        <v>2.5595866568051901E-3</v>
      </c>
      <c r="J32" s="74">
        <f>Calculations!Q32</f>
        <v>9.1940589199212414E-4</v>
      </c>
      <c r="K32" s="93">
        <f t="shared" si="3"/>
        <v>1.9688340564145515E-3</v>
      </c>
      <c r="L32" s="96">
        <f t="shared" si="4"/>
        <v>7.0720710475917731E-4</v>
      </c>
      <c r="M32" s="100">
        <f t="shared" si="5"/>
        <v>5.00141889021858E-7</v>
      </c>
      <c r="N32" s="10">
        <f>Calculations!X32</f>
        <v>0.13555883113629999</v>
      </c>
      <c r="O32" s="74">
        <f>Calculations!Y32</f>
        <v>1.7633318509742764E-2</v>
      </c>
      <c r="P32" s="93">
        <f t="shared" ref="P32" si="186">N32*$B32</f>
        <v>0.1042718529100419</v>
      </c>
      <c r="Q32" s="96">
        <f t="shared" si="7"/>
        <v>1.3563562145909324E-2</v>
      </c>
      <c r="R32" s="100">
        <f t="shared" si="8"/>
        <v>1.8397021808594434E-4</v>
      </c>
      <c r="S32" s="10">
        <f>Calculations!AF32</f>
        <v>0.97697499371241736</v>
      </c>
      <c r="T32" s="74">
        <f>Calculations!AG32</f>
        <v>7.4503366933514378E-2</v>
      </c>
      <c r="U32" s="93">
        <f t="shared" ref="U32" si="187">S32*$B32</f>
        <v>0.7514891651635911</v>
      </c>
      <c r="V32" s="96">
        <f t="shared" si="10"/>
        <v>5.7308156397733678E-2</v>
      </c>
      <c r="W32" s="100">
        <f t="shared" si="11"/>
        <v>3.2842247897071036E-3</v>
      </c>
      <c r="X32" s="10">
        <f>Calculations!AN32</f>
        <v>3.6006644080088641E-3</v>
      </c>
      <c r="Y32" s="74">
        <f>Calculations!AO32</f>
        <v>1.0893327726944004E-3</v>
      </c>
      <c r="Z32" s="93">
        <f t="shared" ref="Z32" si="188">X32*$B32</f>
        <v>2.769631062640417E-3</v>
      </c>
      <c r="AA32" s="96">
        <f t="shared" si="13"/>
        <v>8.3791492348328327E-4</v>
      </c>
      <c r="AB32" s="100">
        <f t="shared" si="14"/>
        <v>7.0210141899599648E-7</v>
      </c>
      <c r="AC32" s="10">
        <f>Calculations!AV32</f>
        <v>2.1810612350520735E-3</v>
      </c>
      <c r="AD32" s="74">
        <f>Calculations!AW32</f>
        <v>1.0527840382311248E-3</v>
      </c>
      <c r="AE32" s="93">
        <f t="shared" ref="AE32" si="189">AC32*$B32</f>
        <v>1.6776723020020543E-3</v>
      </c>
      <c r="AF32" s="96">
        <f t="shared" si="16"/>
        <v>8.0980154095051785E-4</v>
      </c>
      <c r="AG32" s="100">
        <f t="shared" si="17"/>
        <v>6.5577853572583322E-7</v>
      </c>
      <c r="AH32" s="10">
        <f>Calculations!BD32</f>
        <v>8.115904103825327E-3</v>
      </c>
      <c r="AI32" s="74">
        <f>Calculations!BE32</f>
        <v>2.9197620908730155E-3</v>
      </c>
      <c r="AJ32" s="93">
        <f t="shared" ref="AJ32" si="190">AH32*$B32</f>
        <v>6.242753436662439E-3</v>
      </c>
      <c r="AK32" s="96">
        <f t="shared" si="19"/>
        <v>2.2458812935826269E-3</v>
      </c>
      <c r="AL32" s="100">
        <f t="shared" si="20"/>
        <v>5.0439827848643731E-6</v>
      </c>
      <c r="AM32" s="10">
        <f>Calculations!BL32</f>
        <v>1.2826943649072043E-3</v>
      </c>
      <c r="AN32" s="74">
        <f>Calculations!BM32</f>
        <v>7.817057568133861E-4</v>
      </c>
      <c r="AO32" s="93">
        <f t="shared" ref="AO32" si="191">AM32*$B32</f>
        <v>9.8664850548662122E-4</v>
      </c>
      <c r="AP32" s="96">
        <f t="shared" si="22"/>
        <v>6.0128809550386063E-4</v>
      </c>
      <c r="AQ32" s="100">
        <f t="shared" si="23"/>
        <v>3.6154737379465985E-7</v>
      </c>
    </row>
    <row r="33" spans="1:43" x14ac:dyDescent="0.25">
      <c r="A33" s="59" t="s">
        <v>117</v>
      </c>
      <c r="B33" s="10">
        <v>0.84319999999999951</v>
      </c>
      <c r="C33" s="72">
        <v>1.4142135623730951E-4</v>
      </c>
      <c r="D33" s="10">
        <f>Calculations!H33</f>
        <v>0.47227046066990097</v>
      </c>
      <c r="E33" s="74">
        <f>Calculations!I33</f>
        <v>5.3604551962800194E-2</v>
      </c>
      <c r="F33" s="93">
        <f t="shared" si="0"/>
        <v>0.39821845243686027</v>
      </c>
      <c r="G33" s="96">
        <f t="shared" si="1"/>
        <v>4.5199407560704161E-2</v>
      </c>
      <c r="H33" s="100">
        <f t="shared" si="2"/>
        <v>2.0429864438386404E-3</v>
      </c>
      <c r="I33" s="10">
        <f>Calculations!P33</f>
        <v>3.2699781857962922E-3</v>
      </c>
      <c r="J33" s="74">
        <f>Calculations!Q33</f>
        <v>1.3377833182964646E-3</v>
      </c>
      <c r="K33" s="93">
        <f t="shared" si="3"/>
        <v>2.757245606263432E-3</v>
      </c>
      <c r="L33" s="96">
        <f t="shared" si="4"/>
        <v>1.1280189887799346E-3</v>
      </c>
      <c r="M33" s="100">
        <f t="shared" si="5"/>
        <v>1.2724268390481063E-6</v>
      </c>
      <c r="N33" s="10">
        <f>Calculations!X33</f>
        <v>0.11884306738396132</v>
      </c>
      <c r="O33" s="74">
        <f>Calculations!Y33</f>
        <v>1.48949914963321E-2</v>
      </c>
      <c r="P33" s="93">
        <f t="shared" ref="P33" si="192">N33*$B33</f>
        <v>0.10020847441815613</v>
      </c>
      <c r="Q33" s="96">
        <f t="shared" si="7"/>
        <v>1.2559468075152413E-2</v>
      </c>
      <c r="R33" s="100">
        <f t="shared" si="8"/>
        <v>1.5774023833077264E-4</v>
      </c>
      <c r="S33" s="10">
        <f>Calculations!AF33</f>
        <v>0.83234590835945721</v>
      </c>
      <c r="T33" s="74">
        <f>Calculations!AG33</f>
        <v>5.8082068864543791E-2</v>
      </c>
      <c r="U33" s="93">
        <f t="shared" ref="U33" si="193">S33*$B33</f>
        <v>0.7018340699286939</v>
      </c>
      <c r="V33" s="96">
        <f t="shared" si="10"/>
        <v>4.8974941926824889E-2</v>
      </c>
      <c r="W33" s="100">
        <f t="shared" si="11"/>
        <v>2.3985449367358701E-3</v>
      </c>
      <c r="X33" s="10">
        <f>Calculations!AN33</f>
        <v>5.4545205296525614E-3</v>
      </c>
      <c r="Y33" s="74">
        <f>Calculations!AO33</f>
        <v>9.3663489611451559E-4</v>
      </c>
      <c r="Z33" s="93">
        <f t="shared" ref="Z33" si="194">X33*$B33</f>
        <v>4.5992517106030369E-3</v>
      </c>
      <c r="AA33" s="96">
        <f t="shared" si="13"/>
        <v>7.8977092111807599E-4</v>
      </c>
      <c r="AB33" s="100">
        <f t="shared" si="14"/>
        <v>6.2373810784369417E-7</v>
      </c>
      <c r="AC33" s="10">
        <f>Calculations!AV33</f>
        <v>3.3204880717438347E-3</v>
      </c>
      <c r="AD33" s="74">
        <f>Calculations!AW33</f>
        <v>1.4408440944035021E-3</v>
      </c>
      <c r="AE33" s="93">
        <f t="shared" ref="AE33" si="195">AC33*$B33</f>
        <v>2.7998355420943998E-3</v>
      </c>
      <c r="AF33" s="96">
        <f t="shared" si="16"/>
        <v>1.2149198311530403E-3</v>
      </c>
      <c r="AG33" s="100">
        <f t="shared" si="17"/>
        <v>1.476030196128932E-6</v>
      </c>
      <c r="AH33" s="10">
        <f>Calculations!BD33</f>
        <v>8.7133729350829352E-3</v>
      </c>
      <c r="AI33" s="74">
        <f>Calculations!BE33</f>
        <v>3.3363462083740429E-3</v>
      </c>
      <c r="AJ33" s="93">
        <f t="shared" ref="AJ33" si="196">AH33*$B33</f>
        <v>7.3471160588619265E-3</v>
      </c>
      <c r="AK33" s="96">
        <f t="shared" si="19"/>
        <v>2.8132073927810996E-3</v>
      </c>
      <c r="AL33" s="100">
        <f t="shared" si="20"/>
        <v>7.9141358347982323E-6</v>
      </c>
      <c r="AM33" s="10">
        <f>Calculations!BL33</f>
        <v>2.6703920371420882E-3</v>
      </c>
      <c r="AN33" s="74">
        <f>Calculations!BM33</f>
        <v>6.5671304238149118E-4</v>
      </c>
      <c r="AO33" s="93">
        <f t="shared" ref="AO33" si="197">AM33*$B33</f>
        <v>2.2516745657182075E-3</v>
      </c>
      <c r="AP33" s="96">
        <f t="shared" si="22"/>
        <v>5.5374056611469076E-4</v>
      </c>
      <c r="AQ33" s="100">
        <f t="shared" si="23"/>
        <v>3.0662861456101823E-7</v>
      </c>
    </row>
    <row r="34" spans="1:43" x14ac:dyDescent="0.25">
      <c r="S34" s="10"/>
    </row>
    <row r="35" spans="1:43" x14ac:dyDescent="0.25">
      <c r="A35" t="s">
        <v>252</v>
      </c>
      <c r="F35" s="7">
        <f>SUM(F3:F33)</f>
        <v>475.88994334652097</v>
      </c>
      <c r="G35" s="23">
        <f>SQRT(SUM(H3:H33))</f>
        <v>4.1316969496720821</v>
      </c>
      <c r="K35">
        <f t="shared" ref="K35:AO35" si="198">SUM(K3:K33)</f>
        <v>43.401007193672569</v>
      </c>
      <c r="L35" s="23">
        <f>SQRT(SUM(M3:M33))</f>
        <v>0.23316795876598095</v>
      </c>
      <c r="P35">
        <f t="shared" si="198"/>
        <v>46.288273287839964</v>
      </c>
      <c r="Q35" s="23">
        <f>SQRT(SUM(R3:R33))</f>
        <v>0.26728741119729355</v>
      </c>
      <c r="U35">
        <f t="shared" si="198"/>
        <v>438.41174718133789</v>
      </c>
      <c r="V35" s="23">
        <f>SQRT(SUM(W3:W33))</f>
        <v>11.288242584894068</v>
      </c>
      <c r="Z35">
        <f t="shared" si="198"/>
        <v>41.034940664368939</v>
      </c>
      <c r="AA35" s="23">
        <f>SQRT(SUM(AB3:AB33))</f>
        <v>0.18978854793887187</v>
      </c>
      <c r="AE35">
        <f t="shared" si="198"/>
        <v>41.841238715814882</v>
      </c>
      <c r="AF35" s="23">
        <f>SQRT(SUM(AG3:AG33))</f>
        <v>0.20976309323150227</v>
      </c>
      <c r="AJ35">
        <f t="shared" si="198"/>
        <v>0.32307941833546405</v>
      </c>
      <c r="AK35" s="23">
        <f>SQRT(SUM(AL3:AL33))</f>
        <v>1.7095929590785479E-2</v>
      </c>
      <c r="AO35">
        <f t="shared" si="198"/>
        <v>42.711828942551954</v>
      </c>
      <c r="AP35" s="23">
        <f>SQRT(SUM(AQ3:AQ33))</f>
        <v>0.17779919460998411</v>
      </c>
    </row>
    <row r="36" spans="1:43" x14ac:dyDescent="0.25">
      <c r="A36" t="s">
        <v>314</v>
      </c>
      <c r="F36" s="7">
        <f>SUM(F3:F18)</f>
        <v>466.73382198756406</v>
      </c>
      <c r="G36" s="23">
        <f>SQRT(SUM(H3:H18))</f>
        <v>4.1214073147587387</v>
      </c>
      <c r="K36" s="7">
        <f>SUM(K3:K18)</f>
        <v>43.038947338749665</v>
      </c>
      <c r="L36" s="23">
        <f>SQRT(SUM(M3:M18))</f>
        <v>0.23275954587562925</v>
      </c>
      <c r="P36" s="7">
        <f>SUM(P3:P18)</f>
        <v>44.377281061731168</v>
      </c>
      <c r="Q36" s="23">
        <f>SQRT(SUM(R3:R18))</f>
        <v>0.26185164497246494</v>
      </c>
      <c r="U36" s="7">
        <f>SUM(U3:U18)</f>
        <v>1.0847579850438474</v>
      </c>
      <c r="V36" s="23">
        <f>SQRT(SUM(W3:W18))</f>
        <v>1.6338880474918733E-2</v>
      </c>
      <c r="Z36" s="7">
        <f>SUM(Z3:Z18)</f>
        <v>40.683591876222245</v>
      </c>
      <c r="AA36" s="23">
        <f>SQRT(SUM(AB3:AB18))</f>
        <v>0.18941212651948178</v>
      </c>
      <c r="AE36" s="7">
        <f>SUM(AE3:AE18)</f>
        <v>41.501346529384087</v>
      </c>
      <c r="AF36" s="23">
        <f>SQRT(SUM(AG3:AG18))</f>
        <v>0.20934120719436394</v>
      </c>
      <c r="AJ36" s="7">
        <f>SUM(AJ3:AJ18)</f>
        <v>9.5023610402685921E-2</v>
      </c>
      <c r="AK36" s="23">
        <f>SQRT(SUM(AL3:AL18))</f>
        <v>1.0203850266334987E-2</v>
      </c>
      <c r="AO36" s="7">
        <f>SUM(AO3:AO18)</f>
        <v>42.467533777343284</v>
      </c>
      <c r="AP36" s="23">
        <f>SQRT(SUM(AQ3:AQ18))</f>
        <v>0.17760544255068017</v>
      </c>
    </row>
    <row r="37" spans="1:43" x14ac:dyDescent="0.25">
      <c r="F37" s="7"/>
      <c r="K37" s="7"/>
      <c r="P37" s="7"/>
      <c r="U37" s="7"/>
      <c r="Z37" s="7"/>
      <c r="AE37" s="7"/>
      <c r="AJ37" s="7"/>
      <c r="AO37" s="7"/>
    </row>
    <row r="38" spans="1:43" x14ac:dyDescent="0.25">
      <c r="A38" t="s">
        <v>331</v>
      </c>
      <c r="F38">
        <v>85.148756299788701</v>
      </c>
      <c r="G38" s="23">
        <v>4.0643797756462402E-2</v>
      </c>
      <c r="K38">
        <v>8.2100471468053975</v>
      </c>
      <c r="L38" s="23">
        <v>4.0643797756462364E-3</v>
      </c>
      <c r="P38">
        <v>8.0962445130873029</v>
      </c>
      <c r="Q38" s="23">
        <v>4.0643797756462373E-3</v>
      </c>
      <c r="U38">
        <v>81.51926516013657</v>
      </c>
      <c r="V38" s="23">
        <v>4.0643797756462373E-3</v>
      </c>
      <c r="Z38">
        <v>7.9458624613883924</v>
      </c>
      <c r="AA38" s="23">
        <v>4.0643797756462364E-3</v>
      </c>
      <c r="AE38">
        <v>8.368557958055602</v>
      </c>
      <c r="AF38" s="23">
        <v>4.0643797756462373E-3</v>
      </c>
      <c r="AJ38">
        <v>81.629003414079008</v>
      </c>
      <c r="AK38" s="23">
        <v>4.0643797756462364E-3</v>
      </c>
      <c r="AO38">
        <v>8.2116728987156566</v>
      </c>
      <c r="AP38" s="23">
        <v>4.064379775646237E-4</v>
      </c>
    </row>
    <row r="40" spans="1:43" x14ac:dyDescent="0.25">
      <c r="A40" t="s">
        <v>332</v>
      </c>
      <c r="B40">
        <v>4.9359999999999999</v>
      </c>
      <c r="C40" s="104">
        <v>1E-4</v>
      </c>
      <c r="F40">
        <f>F38*$B40</f>
        <v>420.29426109575701</v>
      </c>
      <c r="G40" s="23">
        <f>F40*SQRT(((G38/F38)^2)+(($C40/$B40)^2))</f>
        <v>0.20079840401894755</v>
      </c>
      <c r="K40">
        <f>K38*$B40</f>
        <v>40.524792716631438</v>
      </c>
      <c r="L40" s="23">
        <f>K40*SQRT(((L38/K38)^2)+(($C40/$B40)^2))</f>
        <v>2.0078570871383046E-2</v>
      </c>
      <c r="P40">
        <f>P38*$B40</f>
        <v>39.963062916598929</v>
      </c>
      <c r="Q40" s="23">
        <f>P40*SQRT(((Q38/P38)^2)+(($C40/$B40)^2))</f>
        <v>2.0078108756747513E-2</v>
      </c>
      <c r="U40">
        <f>U38*$B40</f>
        <v>402.3790928304341</v>
      </c>
      <c r="V40" s="23">
        <f>U40*SQRT(((V38/U38)^2)+(($C40/$B40)^2))</f>
        <v>2.1654765420528365E-2</v>
      </c>
      <c r="Z40">
        <f>Z38*$B40</f>
        <v>39.220777109413106</v>
      </c>
      <c r="AA40" s="23">
        <f>Z40*SQRT(((AA38/Z38)^2)+(($C40/$B40)^2))</f>
        <v>2.0077507982769607E-2</v>
      </c>
      <c r="AE40">
        <f>AE38*$B40</f>
        <v>41.307202080962448</v>
      </c>
      <c r="AF40" s="23">
        <f>AE40*SQRT(((AF38/AE38)^2)+(($C40/$B40)^2))</f>
        <v>2.0079225261911814E-2</v>
      </c>
      <c r="AJ40">
        <f>AJ38*$B40</f>
        <v>402.92076085189399</v>
      </c>
      <c r="AK40" s="23">
        <f>AJ40*SQRT(((AK38/AJ38)^2)+(($C40/$B40)^2))</f>
        <v>2.1658898898129178E-2</v>
      </c>
      <c r="AO40">
        <f>AO38*$B40</f>
        <v>40.532817428060483</v>
      </c>
      <c r="AP40" s="23">
        <f>AO40*SQRT(((AP38/AO38)^2)+(($C40/$B40)^2))</f>
        <v>2.1677327586469824E-3</v>
      </c>
    </row>
    <row r="42" spans="1:43" x14ac:dyDescent="0.25">
      <c r="A42" t="s">
        <v>233</v>
      </c>
      <c r="F42">
        <f>F35/F40*100</f>
        <v>113.22779951975062</v>
      </c>
      <c r="G42" s="23">
        <f>F42*SQRT(((G35/F35)^2)+((G40/F40)^2))</f>
        <v>0.9845358818836335</v>
      </c>
      <c r="K42">
        <f t="shared" ref="K42:AO42" si="199">K35/K40*100</f>
        <v>107.09741934314874</v>
      </c>
      <c r="L42" s="23">
        <f>K42*SQRT(((L35/K35)^2)+((L40/K40)^2))</f>
        <v>0.57781278252321555</v>
      </c>
      <c r="P42">
        <f t="shared" si="199"/>
        <v>115.82764160104911</v>
      </c>
      <c r="Q42" s="23">
        <f>P42*SQRT(((Q35/P35)^2)+((Q40/P40)^2))</f>
        <v>0.67136302088910826</v>
      </c>
      <c r="U42">
        <f t="shared" si="199"/>
        <v>108.95490222850326</v>
      </c>
      <c r="V42" s="23">
        <f>U42*SQRT(((V35/U35)^2)+((V40/U40)^2))</f>
        <v>2.8053811550414065</v>
      </c>
      <c r="Z42">
        <f t="shared" si="199"/>
        <v>104.62551659773315</v>
      </c>
      <c r="AA42" s="23">
        <f>Z42*SQRT(((AA35/Z35)^2)+((AA40/Z40)^2))</f>
        <v>0.48685296002370015</v>
      </c>
      <c r="AE42">
        <f t="shared" si="199"/>
        <v>101.29284146092905</v>
      </c>
      <c r="AF42" s="23">
        <f>AE42*SQRT(((AF35/AE35)^2)+((AF40/AE40)^2))</f>
        <v>0.51019389096737444</v>
      </c>
      <c r="AJ42">
        <f t="shared" si="199"/>
        <v>8.0184356262104323E-2</v>
      </c>
      <c r="AK42" s="23">
        <f>AJ42*SQRT(((AK35/AJ35)^2)+((AK40/AJ40)^2))</f>
        <v>4.2430026131865172E-3</v>
      </c>
      <c r="AO42">
        <f t="shared" si="199"/>
        <v>105.37591920018608</v>
      </c>
      <c r="AP42" s="23">
        <f>AO42*SQRT(((AP35/AO35)^2)+((AP40/AO40)^2))</f>
        <v>0.43869111207200223</v>
      </c>
    </row>
    <row r="43" spans="1:43" x14ac:dyDescent="0.25">
      <c r="S43" t="s">
        <v>234</v>
      </c>
    </row>
    <row r="44" spans="1:43" x14ac:dyDescent="0.25">
      <c r="A44" t="s">
        <v>253</v>
      </c>
      <c r="F44">
        <f>(SUM(F36))/F40*100</f>
        <v>111.04929693085354</v>
      </c>
      <c r="G44" s="23">
        <f>F44*SQRT(((G40/F40)^2)+((G36/F36)^2))</f>
        <v>0.98203461263809566</v>
      </c>
      <c r="K44">
        <f>(SUM(K36))/K40*100</f>
        <v>106.20399131884126</v>
      </c>
      <c r="L44" s="23">
        <f>K44*SQRT(((L40/K40)^2)+((L36/K36)^2))</f>
        <v>0.57676868499669864</v>
      </c>
      <c r="P44">
        <f>(SUM(P36))/P40*100</f>
        <v>111.04574530321788</v>
      </c>
      <c r="Q44" s="23">
        <f>P44*SQRT(((Q40/P40)^2)+((Q36/P36)^2))</f>
        <v>0.65760511226692564</v>
      </c>
      <c r="U44">
        <f>(SUM(U36))/U40*100</f>
        <v>0.26958607054193379</v>
      </c>
      <c r="V44" s="23">
        <f>U44*SQRT(((V40/U40)^2)+((V36/U36)^2))</f>
        <v>4.0605948612567394E-3</v>
      </c>
      <c r="Z44">
        <f>(SUM(Z36))/Z40*100</f>
        <v>103.72969348039271</v>
      </c>
      <c r="AA44" s="23">
        <f>Z44*SQRT(((AA40/Z40)^2)+((AA36/Z36)^2))</f>
        <v>0.48584871285354014</v>
      </c>
      <c r="AE44">
        <f>(SUM(AE36))/AE40*100</f>
        <v>100.47000144924149</v>
      </c>
      <c r="AF44" s="23">
        <f>AE44*SQRT(((AF40/AE40)^2)+((AF36/AE36)^2))</f>
        <v>0.50913880754227236</v>
      </c>
      <c r="AJ44">
        <f>(SUM(AJ36))/AJ40*100</f>
        <v>2.3583696755108331E-2</v>
      </c>
      <c r="AK44" s="23">
        <f>AJ44*SQRT(((AK40/AJ40)^2)+((AK36/AJ36)^2))</f>
        <v>2.532471030598166E-3</v>
      </c>
      <c r="AO44">
        <f>(SUM(AO36))/AO40*100</f>
        <v>104.77320964109298</v>
      </c>
      <c r="AP44" s="23">
        <f>AO44*SQRT(((AP40/AO40)^2)+((AP36/AO36)^2))</f>
        <v>0.43821272540009998</v>
      </c>
    </row>
    <row r="46" spans="1:43" ht="15.75" thickBot="1" x14ac:dyDescent="0.3"/>
    <row r="47" spans="1:43" ht="15.75" thickBot="1" x14ac:dyDescent="0.3">
      <c r="A47" t="s">
        <v>254</v>
      </c>
      <c r="F47" s="101">
        <f>SUM(F19:F33)</f>
        <v>9.1561213589568471</v>
      </c>
      <c r="G47" s="23">
        <f>SQRT(SUM(H19:H33))</f>
        <v>0.29141281677844533</v>
      </c>
      <c r="K47" s="17">
        <f t="shared" ref="K47:AO47" si="200">SUM(K19:K33)</f>
        <v>0.36205985492290538</v>
      </c>
      <c r="L47" s="23">
        <f>SQRT(SUM(M19:M33))</f>
        <v>1.3794593102554544E-2</v>
      </c>
      <c r="P47" s="101">
        <f>SUM(P19:P33)</f>
        <v>1.9109922261088033</v>
      </c>
      <c r="Q47" s="23">
        <f>SQRT(SUM(R19:R33))</f>
        <v>5.363092587085596E-2</v>
      </c>
      <c r="U47" s="17">
        <f t="shared" si="200"/>
        <v>437.32698919629399</v>
      </c>
      <c r="V47" s="23">
        <f>SQRT(SUM(W19:W33))</f>
        <v>11.288230760238768</v>
      </c>
      <c r="Z47" s="17">
        <f t="shared" si="200"/>
        <v>0.35134878814667792</v>
      </c>
      <c r="AA47" s="23">
        <f>SQRT(SUM(AB19:AB33))</f>
        <v>1.194735351922319E-2</v>
      </c>
      <c r="AE47" s="17">
        <f t="shared" si="200"/>
        <v>0.3398921864308011</v>
      </c>
      <c r="AF47" s="23">
        <f>SQRT(SUM(AG19:AG33))</f>
        <v>1.329715204298656E-2</v>
      </c>
      <c r="AJ47" s="17">
        <f t="shared" si="200"/>
        <v>0.22805580793277827</v>
      </c>
      <c r="AK47" s="23">
        <f>SQRT(SUM(AL19:AL33))</f>
        <v>1.3716860002030713E-2</v>
      </c>
      <c r="AO47" s="17">
        <f t="shared" si="200"/>
        <v>0.24429516520866354</v>
      </c>
      <c r="AP47" s="23">
        <f>SQRT(SUM(AQ19:AQ33))</f>
        <v>8.2982154910590036E-3</v>
      </c>
    </row>
    <row r="49" spans="1:41" x14ac:dyDescent="0.25">
      <c r="A49" t="s">
        <v>255</v>
      </c>
      <c r="F49">
        <f>F40/F47</f>
        <v>45.903089814838467</v>
      </c>
      <c r="K49">
        <f t="shared" ref="K49:AO49" si="201">K40/K47</f>
        <v>111.92843438900599</v>
      </c>
      <c r="P49">
        <f t="shared" si="201"/>
        <v>20.91220590571027</v>
      </c>
      <c r="U49">
        <f t="shared" si="201"/>
        <v>0.92008749235878162</v>
      </c>
      <c r="Z49">
        <f t="shared" si="201"/>
        <v>111.62917998464697</v>
      </c>
      <c r="AE49">
        <f t="shared" si="201"/>
        <v>121.53030793301926</v>
      </c>
      <c r="AJ49">
        <f t="shared" si="201"/>
        <v>1766.7638658457622</v>
      </c>
      <c r="AO49">
        <f t="shared" si="201"/>
        <v>165.91739502269547</v>
      </c>
    </row>
    <row r="51" spans="1:41" x14ac:dyDescent="0.25">
      <c r="A51" t="s">
        <v>323</v>
      </c>
      <c r="B51" s="102">
        <f>SUM(B19:B33)</f>
        <v>12.489399999999998</v>
      </c>
    </row>
    <row r="52" spans="1:41" x14ac:dyDescent="0.25">
      <c r="A52" t="s">
        <v>263</v>
      </c>
      <c r="F52">
        <f>'LOQ data'!C8</f>
        <v>0.42641593973083192</v>
      </c>
      <c r="K52">
        <f>'LOQ data'!F8</f>
        <v>9.1034468279080766E-3</v>
      </c>
      <c r="P52">
        <f>'LOQ data'!I8</f>
        <v>6.4721428769821315E-2</v>
      </c>
      <c r="U52">
        <f>'LOQ data'!L8</f>
        <v>2.6638557579035479E-2</v>
      </c>
      <c r="Z52">
        <f>'LOQ data'!O8</f>
        <v>5.2031663303495944E-3</v>
      </c>
      <c r="AE52">
        <f>'LOQ data'!R8</f>
        <v>1.6003754127619384E-3</v>
      </c>
      <c r="AJ52">
        <f>'LOQ data'!U8</f>
        <v>4.0789807446270275E-2</v>
      </c>
      <c r="AO52">
        <f>'LOQ data'!X8</f>
        <v>2.9294351414271618E-3</v>
      </c>
    </row>
    <row r="53" spans="1:41" ht="15.75" thickBot="1" x14ac:dyDescent="0.3"/>
    <row r="54" spans="1:41" ht="15.75" thickBot="1" x14ac:dyDescent="0.3">
      <c r="A54" t="s">
        <v>324</v>
      </c>
      <c r="F54" s="17">
        <f>$B$51*F52</f>
        <v>5.325679237674251</v>
      </c>
      <c r="K54" s="17">
        <f t="shared" ref="K54:AO54" si="202">$B$51*K52</f>
        <v>0.11369658881247512</v>
      </c>
      <c r="P54" s="17">
        <f t="shared" si="202"/>
        <v>0.80833181247780617</v>
      </c>
      <c r="U54" s="17">
        <f t="shared" si="202"/>
        <v>0.33269960102760565</v>
      </c>
      <c r="Z54" s="17">
        <f t="shared" si="202"/>
        <v>6.4984425566268211E-2</v>
      </c>
      <c r="AE54" s="17">
        <f t="shared" si="202"/>
        <v>1.9987728680148951E-2</v>
      </c>
      <c r="AJ54" s="17">
        <f t="shared" si="202"/>
        <v>0.50944022111944787</v>
      </c>
      <c r="AO54" s="17">
        <f t="shared" si="202"/>
        <v>3.6586887255340386E-2</v>
      </c>
    </row>
    <row r="56" spans="1:41" x14ac:dyDescent="0.25">
      <c r="A56" t="s">
        <v>325</v>
      </c>
      <c r="F56" s="7">
        <f>F47-F54</f>
        <v>3.8304421212825961</v>
      </c>
      <c r="K56">
        <f t="shared" ref="K56:AO56" si="203">K47-K54</f>
        <v>0.24836326611043025</v>
      </c>
      <c r="P56">
        <f t="shared" si="203"/>
        <v>1.1026604136309972</v>
      </c>
      <c r="U56">
        <f t="shared" si="203"/>
        <v>436.99428959526637</v>
      </c>
      <c r="Z56">
        <f t="shared" si="203"/>
        <v>0.2863643625804097</v>
      </c>
      <c r="AE56">
        <f t="shared" si="203"/>
        <v>0.31990445775065213</v>
      </c>
      <c r="AJ56">
        <f t="shared" si="203"/>
        <v>-0.28138441318666962</v>
      </c>
      <c r="AO56">
        <f t="shared" si="203"/>
        <v>0.20770827795332314</v>
      </c>
    </row>
    <row r="58" spans="1:41" x14ac:dyDescent="0.25">
      <c r="A58" t="s">
        <v>262</v>
      </c>
      <c r="F58">
        <f>'LOQ data'!C7</f>
        <v>0.12792478191924958</v>
      </c>
      <c r="K58">
        <v>2.7390463557637208E-3</v>
      </c>
      <c r="P58">
        <v>1.6641168883555234E-2</v>
      </c>
      <c r="U58">
        <v>7.3752354701006355E-3</v>
      </c>
      <c r="Z58">
        <v>7.8281267153283436E-4</v>
      </c>
      <c r="AE58">
        <v>4.452162795622244E-4</v>
      </c>
      <c r="AJ58">
        <v>1.9317240354250007E-2</v>
      </c>
      <c r="AO58">
        <v>6.4387675154897674E-4</v>
      </c>
    </row>
    <row r="59" spans="1:41" ht="15.75" thickBot="1" x14ac:dyDescent="0.3"/>
    <row r="60" spans="1:41" ht="15.75" thickBot="1" x14ac:dyDescent="0.3">
      <c r="A60" t="s">
        <v>326</v>
      </c>
      <c r="F60" s="17">
        <f>$B$51*F58</f>
        <v>1.5977037713022755</v>
      </c>
      <c r="K60" s="17">
        <f t="shared" ref="K60:AO60" si="204">$B$51*K58</f>
        <v>3.4209045555675409E-2</v>
      </c>
      <c r="P60" s="17">
        <f t="shared" si="204"/>
        <v>0.20783821465427471</v>
      </c>
      <c r="U60" s="17">
        <f t="shared" si="204"/>
        <v>9.2112265880274866E-2</v>
      </c>
      <c r="Z60" s="17">
        <f t="shared" si="204"/>
        <v>9.7768605798421795E-3</v>
      </c>
      <c r="AE60" s="17">
        <f t="shared" si="204"/>
        <v>5.5604842019644444E-3</v>
      </c>
      <c r="AJ60" s="17">
        <f t="shared" si="204"/>
        <v>0.24126074168037001</v>
      </c>
      <c r="AO60" s="17">
        <f t="shared" si="204"/>
        <v>8.0416343007957882E-3</v>
      </c>
    </row>
    <row r="62" spans="1:41" x14ac:dyDescent="0.25">
      <c r="A62" t="s">
        <v>327</v>
      </c>
      <c r="F62" s="7">
        <f>F47-F60</f>
        <v>7.5584175876545716</v>
      </c>
      <c r="K62">
        <f t="shared" ref="K62:AO62" si="205">K47-K60</f>
        <v>0.32785080936722999</v>
      </c>
      <c r="P62">
        <f t="shared" si="205"/>
        <v>1.7031540114545285</v>
      </c>
      <c r="U62">
        <f t="shared" si="205"/>
        <v>437.23487693041369</v>
      </c>
      <c r="Z62" s="92">
        <f t="shared" si="205"/>
        <v>0.34157192756683574</v>
      </c>
      <c r="AA62" s="95"/>
      <c r="AB62" s="95"/>
      <c r="AC62" s="92"/>
      <c r="AD62" s="95"/>
      <c r="AE62" s="92">
        <f t="shared" si="205"/>
        <v>0.33433170222883668</v>
      </c>
      <c r="AF62" s="95"/>
      <c r="AG62" s="95"/>
      <c r="AH62" s="92"/>
      <c r="AI62" s="95"/>
      <c r="AJ62" s="92">
        <f>AJ47-AJ60</f>
        <v>-1.3204933747591741E-2</v>
      </c>
      <c r="AO62">
        <f t="shared" si="205"/>
        <v>0.23625353090786774</v>
      </c>
    </row>
    <row r="64" spans="1:41" x14ac:dyDescent="0.25">
      <c r="A64" t="s">
        <v>328</v>
      </c>
      <c r="F64" t="s">
        <v>329</v>
      </c>
      <c r="K64" t="s">
        <v>329</v>
      </c>
      <c r="P64" t="s">
        <v>259</v>
      </c>
      <c r="U64" t="s">
        <v>259</v>
      </c>
      <c r="Z64" t="s">
        <v>259</v>
      </c>
      <c r="AE64" t="s">
        <v>259</v>
      </c>
      <c r="AJ64" t="s">
        <v>329</v>
      </c>
      <c r="AO64" t="s">
        <v>259</v>
      </c>
    </row>
    <row r="66" spans="1:41" x14ac:dyDescent="0.25">
      <c r="A66" t="s">
        <v>255</v>
      </c>
      <c r="F66">
        <f>F40/F54</f>
        <v>78.918433187369629</v>
      </c>
      <c r="K66">
        <f>K40/K54</f>
        <v>356.42927496682239</v>
      </c>
      <c r="P66">
        <f>P40/P47</f>
        <v>20.91220590571027</v>
      </c>
      <c r="U66">
        <f>U40/U47</f>
        <v>0.92008749235878162</v>
      </c>
      <c r="Z66">
        <f>Z40/Z47</f>
        <v>111.62917998464697</v>
      </c>
      <c r="AE66">
        <f>AE40/AE47</f>
        <v>121.53030793301926</v>
      </c>
      <c r="AJ66">
        <f>AJ40/AJ54</f>
        <v>790.90881353363272</v>
      </c>
      <c r="AO66">
        <f>AO40/AO47</f>
        <v>165.91739502269547</v>
      </c>
    </row>
  </sheetData>
  <mergeCells count="9">
    <mergeCell ref="D1:H1"/>
    <mergeCell ref="AM1:AQ1"/>
    <mergeCell ref="AH1:AL1"/>
    <mergeCell ref="AC1:AG1"/>
    <mergeCell ref="A1:C1"/>
    <mergeCell ref="X1:AB1"/>
    <mergeCell ref="S1:W1"/>
    <mergeCell ref="N1:R1"/>
    <mergeCell ref="I1:M1"/>
  </mergeCells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G36"/>
  <sheetViews>
    <sheetView tabSelected="1" zoomScale="80" zoomScaleNormal="8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F3" sqref="AF3:AF33"/>
    </sheetView>
  </sheetViews>
  <sheetFormatPr defaultRowHeight="15" x14ac:dyDescent="0.25"/>
  <cols>
    <col min="1" max="1" width="13.85546875" bestFit="1" customWidth="1"/>
    <col min="2" max="2" width="14.42578125" bestFit="1" customWidth="1"/>
    <col min="3" max="3" width="16" style="23" bestFit="1" customWidth="1"/>
    <col min="4" max="4" width="12" bestFit="1" customWidth="1"/>
    <col min="5" max="5" width="13.7109375" style="23" bestFit="1" customWidth="1"/>
    <col min="6" max="6" width="14.5703125" bestFit="1" customWidth="1"/>
    <col min="7" max="7" width="16.140625" style="23" bestFit="1" customWidth="1"/>
    <col min="8" max="8" width="12.140625" bestFit="1" customWidth="1"/>
    <col min="9" max="9" width="13.85546875" style="23" bestFit="1" customWidth="1"/>
    <col min="10" max="10" width="14.28515625" bestFit="1" customWidth="1"/>
    <col min="11" max="11" width="15.85546875" style="23" bestFit="1" customWidth="1"/>
    <col min="12" max="12" width="12" bestFit="1" customWidth="1"/>
    <col min="13" max="13" width="13.5703125" style="23" bestFit="1" customWidth="1"/>
    <col min="14" max="14" width="14" bestFit="1" customWidth="1"/>
    <col min="15" max="15" width="15.5703125" style="23" bestFit="1" customWidth="1"/>
    <col min="16" max="16" width="12" bestFit="1" customWidth="1"/>
    <col min="17" max="17" width="13.28515625" style="23" bestFit="1" customWidth="1"/>
    <col min="18" max="18" width="14.28515625" bestFit="1" customWidth="1"/>
    <col min="19" max="19" width="15.85546875" style="23" bestFit="1" customWidth="1"/>
    <col min="20" max="20" width="12" bestFit="1" customWidth="1"/>
    <col min="21" max="21" width="13.5703125" style="23" bestFit="1" customWidth="1"/>
    <col min="22" max="22" width="14.42578125" bestFit="1" customWidth="1"/>
    <col min="23" max="23" width="16" style="23" bestFit="1" customWidth="1"/>
    <col min="24" max="24" width="12.7109375" bestFit="1" customWidth="1"/>
    <col min="25" max="25" width="13.7109375" style="23" bestFit="1" customWidth="1"/>
    <col min="26" max="26" width="14.5703125" bestFit="1" customWidth="1"/>
    <col min="27" max="27" width="16.140625" style="23" bestFit="1" customWidth="1"/>
    <col min="28" max="28" width="12.140625" bestFit="1" customWidth="1"/>
    <col min="29" max="29" width="13.85546875" style="23" bestFit="1" customWidth="1"/>
    <col min="30" max="30" width="13.5703125" bestFit="1" customWidth="1"/>
    <col min="31" max="31" width="15.140625" style="23" bestFit="1" customWidth="1"/>
    <col min="32" max="32" width="12" bestFit="1" customWidth="1"/>
    <col min="33" max="33" width="14.28515625" style="23" bestFit="1" customWidth="1"/>
  </cols>
  <sheetData>
    <row r="1" spans="1:33" x14ac:dyDescent="0.25">
      <c r="A1" s="15"/>
      <c r="B1" s="125" t="s">
        <v>180</v>
      </c>
      <c r="C1" s="125"/>
      <c r="D1" s="125"/>
      <c r="E1" s="125"/>
      <c r="F1" s="125" t="s">
        <v>182</v>
      </c>
      <c r="G1" s="125"/>
      <c r="H1" s="125"/>
      <c r="I1" s="125"/>
      <c r="J1" s="125" t="s">
        <v>183</v>
      </c>
      <c r="K1" s="125"/>
      <c r="L1" s="125"/>
      <c r="M1" s="125"/>
      <c r="N1" s="125" t="s">
        <v>184</v>
      </c>
      <c r="O1" s="125"/>
      <c r="P1" s="125"/>
      <c r="Q1" s="125"/>
      <c r="R1" s="125" t="s">
        <v>185</v>
      </c>
      <c r="S1" s="125"/>
      <c r="T1" s="125"/>
      <c r="U1" s="125"/>
      <c r="V1" s="125" t="s">
        <v>186</v>
      </c>
      <c r="W1" s="125"/>
      <c r="X1" s="125"/>
      <c r="Y1" s="125"/>
      <c r="Z1" s="125" t="s">
        <v>187</v>
      </c>
      <c r="AA1" s="125"/>
      <c r="AB1" s="125"/>
      <c r="AC1" s="125"/>
      <c r="AD1" s="125" t="s">
        <v>188</v>
      </c>
      <c r="AE1" s="125"/>
      <c r="AF1" s="125"/>
      <c r="AG1" s="125"/>
    </row>
    <row r="2" spans="1:33" x14ac:dyDescent="0.25">
      <c r="A2" s="11" t="s">
        <v>137</v>
      </c>
      <c r="B2" s="9" t="s">
        <v>235</v>
      </c>
      <c r="C2" s="24" t="s">
        <v>305</v>
      </c>
      <c r="D2" s="9" t="s">
        <v>236</v>
      </c>
      <c r="E2" s="24" t="s">
        <v>306</v>
      </c>
      <c r="F2" s="9" t="s">
        <v>237</v>
      </c>
      <c r="G2" s="24" t="s">
        <v>290</v>
      </c>
      <c r="H2" s="9" t="s">
        <v>238</v>
      </c>
      <c r="I2" s="24" t="s">
        <v>307</v>
      </c>
      <c r="J2" s="9" t="s">
        <v>239</v>
      </c>
      <c r="K2" s="24" t="s">
        <v>292</v>
      </c>
      <c r="L2" s="9" t="s">
        <v>240</v>
      </c>
      <c r="M2" s="24" t="s">
        <v>308</v>
      </c>
      <c r="N2" s="9" t="s">
        <v>241</v>
      </c>
      <c r="O2" s="24" t="s">
        <v>294</v>
      </c>
      <c r="P2" s="9" t="s">
        <v>242</v>
      </c>
      <c r="Q2" s="24" t="s">
        <v>309</v>
      </c>
      <c r="R2" s="9" t="s">
        <v>243</v>
      </c>
      <c r="S2" s="24" t="s">
        <v>296</v>
      </c>
      <c r="T2" s="9" t="s">
        <v>244</v>
      </c>
      <c r="U2" s="24" t="s">
        <v>310</v>
      </c>
      <c r="V2" s="9" t="s">
        <v>245</v>
      </c>
      <c r="W2" s="24" t="s">
        <v>298</v>
      </c>
      <c r="X2" s="9" t="s">
        <v>246</v>
      </c>
      <c r="Y2" s="24" t="s">
        <v>311</v>
      </c>
      <c r="Z2" s="9" t="s">
        <v>247</v>
      </c>
      <c r="AA2" s="24" t="s">
        <v>300</v>
      </c>
      <c r="AB2" s="9" t="s">
        <v>248</v>
      </c>
      <c r="AC2" s="24" t="s">
        <v>312</v>
      </c>
      <c r="AD2" s="9" t="s">
        <v>249</v>
      </c>
      <c r="AE2" s="24" t="s">
        <v>302</v>
      </c>
      <c r="AF2" s="9" t="s">
        <v>250</v>
      </c>
      <c r="AG2" s="24" t="s">
        <v>313</v>
      </c>
    </row>
    <row r="3" spans="1:33" x14ac:dyDescent="0.25">
      <c r="A3" s="12" t="s">
        <v>190</v>
      </c>
      <c r="B3" s="10">
        <f>'Calculated Data'!F3</f>
        <v>0.41052168077836482</v>
      </c>
      <c r="C3" s="74">
        <f>'Calculated Data'!G3</f>
        <v>2.6451951481482001E-2</v>
      </c>
      <c r="D3" s="10">
        <f>(B3/$B$36)*100</f>
        <v>9.7674824231024776E-2</v>
      </c>
      <c r="E3" s="70">
        <f>D3*SQRT(((C3/B3)^2)+((C$36/B$36)^2))</f>
        <v>6.2938471986524842E-3</v>
      </c>
      <c r="F3" s="10">
        <f>'Calculated Data'!K3</f>
        <v>3.9025327992118223E-4</v>
      </c>
      <c r="G3" s="74">
        <f>'Calculated Data'!L3</f>
        <v>8.219513635741825E-4</v>
      </c>
      <c r="H3" s="10">
        <f>(F3/$F$36)*100</f>
        <v>9.6299883049376258E-4</v>
      </c>
      <c r="I3" s="70">
        <f>H3*SQRT(((G3/F3)^2)+((G$36/F$36)^2))</f>
        <v>2.0282679594792806E-3</v>
      </c>
      <c r="J3" s="10">
        <f>'Calculated Data'!P3</f>
        <v>8.191040215212117E-2</v>
      </c>
      <c r="K3" s="74">
        <f>'Calculated Data'!Q3</f>
        <v>7.3652653276773169E-3</v>
      </c>
      <c r="L3" s="10">
        <f>(J3/$J$36)*100</f>
        <v>0.204965275867529</v>
      </c>
      <c r="M3" s="70">
        <f>L3*SQRT(((K3/J3)^2)+((K$36/J$36)^2))</f>
        <v>1.843046993924178E-2</v>
      </c>
      <c r="N3" s="10">
        <f>'Calculated Data'!U3</f>
        <v>1.4323730245563666E-2</v>
      </c>
      <c r="O3" s="74">
        <f>'Calculated Data'!V3</f>
        <v>1.4891621699220266E-3</v>
      </c>
      <c r="P3" s="10">
        <f>(N3/$N$36)*100</f>
        <v>3.5597600622852953E-3</v>
      </c>
      <c r="Q3" s="70">
        <f>P3*SQRT(((O3/N3)^2)+((O$36/N$36)^2))</f>
        <v>3.7008939976535048E-4</v>
      </c>
      <c r="R3" s="10">
        <f>'Calculated Data'!Z3</f>
        <v>9.8486491076649088E-4</v>
      </c>
      <c r="S3" s="74">
        <f>'Calculated Data'!AA3</f>
        <v>4.9095603895966424E-4</v>
      </c>
      <c r="T3" s="10">
        <f>(R3/$R$36)*100</f>
        <v>2.5110795434242434E-3</v>
      </c>
      <c r="U3" s="70">
        <f>T3*SQRT(((S3/R3)^2)+((S$36/R$36)^2))</f>
        <v>1.2517760585206673E-3</v>
      </c>
      <c r="V3" s="10">
        <f>'Calculated Data'!AE3</f>
        <v>-1.3139566655947331E-4</v>
      </c>
      <c r="W3" s="74">
        <f>'Calculated Data'!AF3</f>
        <v>-2.7386681026017351E-4</v>
      </c>
      <c r="X3" s="10">
        <f>(V3/$V$36)*100</f>
        <v>-3.180938430589822E-4</v>
      </c>
      <c r="Y3" s="70">
        <f>X3*SQRT(((W3/V3)^2)+((W$36/V$36)^2))</f>
        <v>-6.6300016440550176E-4</v>
      </c>
      <c r="Z3" s="10">
        <f>'Calculated Data'!AJ3</f>
        <v>0</v>
      </c>
      <c r="AA3" s="74">
        <f>'Calculated Data'!AK3</f>
        <v>0</v>
      </c>
      <c r="AB3" s="10">
        <f>(Z3/$Z$36)*100</f>
        <v>0</v>
      </c>
      <c r="AC3" s="70" t="e">
        <f>AB3*SQRT(((AA3/Z3)^2)+((AA$36/Z$36)^2))</f>
        <v>#DIV/0!</v>
      </c>
      <c r="AD3" s="10">
        <f>'Calculated Data'!AO3</f>
        <v>-8.8290200512145811E-5</v>
      </c>
      <c r="AE3" s="74">
        <f>'Calculated Data'!AP3</f>
        <v>-2.3650075002200368E-4</v>
      </c>
      <c r="AF3" s="10">
        <f>(AD3/$AD$36)*100</f>
        <v>-2.1782399081644727E-4</v>
      </c>
      <c r="AG3" s="70">
        <f>AF3*SQRT(((AE3/AD3)^2)+((AE$36/AD$36)^2))</f>
        <v>-5.8347967172253179E-4</v>
      </c>
    </row>
    <row r="4" spans="1:33" x14ac:dyDescent="0.25">
      <c r="A4" s="12" t="s">
        <v>191</v>
      </c>
      <c r="B4" s="10">
        <f>'Calculated Data'!F4</f>
        <v>0.43906322572107448</v>
      </c>
      <c r="C4" s="74">
        <f>'Calculated Data'!G4</f>
        <v>2.5434713052000821E-2</v>
      </c>
      <c r="D4" s="10">
        <f t="shared" ref="D4:D33" si="0">(B4/$B$36)*100</f>
        <v>0.10446567235450341</v>
      </c>
      <c r="E4" s="70">
        <f>D4*SQRT(((C4/B4)^2)+((C$36/B$36)^2))</f>
        <v>6.0518499492648922E-3</v>
      </c>
      <c r="F4" s="10">
        <f>'Calculated Data'!K4</f>
        <v>5.7447494136272969E-4</v>
      </c>
      <c r="G4" s="74">
        <f>'Calculated Data'!L4</f>
        <v>8.1067997435350849E-4</v>
      </c>
      <c r="H4" s="10">
        <f t="shared" ref="H4:H33" si="1">(F4/$F$36)*100</f>
        <v>1.4175888458695662E-3</v>
      </c>
      <c r="I4" s="70">
        <f t="shared" ref="I4:I33" si="2">H4*SQRT(((G4/F4)^2)+((G$36/F$36)^2))</f>
        <v>2.0004544625053687E-3</v>
      </c>
      <c r="J4" s="10">
        <f>'Calculated Data'!P4</f>
        <v>8.3178992619478809E-2</v>
      </c>
      <c r="K4" s="74">
        <f>'Calculated Data'!Q4</f>
        <v>1.0145501449346467E-2</v>
      </c>
      <c r="L4" s="10">
        <f t="shared" ref="L4:L33" si="3">(J4/$J$36)*100</f>
        <v>0.20813968336978961</v>
      </c>
      <c r="M4" s="70">
        <f t="shared" ref="M4:M33" si="4">L4*SQRT(((K4/J4)^2)+((K$36/J$36)^2))</f>
        <v>2.5387412221551227E-2</v>
      </c>
      <c r="N4" s="10">
        <f>'Calculated Data'!U4</f>
        <v>1.9626409265281119E-3</v>
      </c>
      <c r="O4" s="74">
        <f>'Calculated Data'!V4</f>
        <v>1.0694277224101499E-3</v>
      </c>
      <c r="P4" s="10">
        <f t="shared" ref="P4:P33" si="5">(N4/$N$36)*100</f>
        <v>4.8775917076665439E-4</v>
      </c>
      <c r="Q4" s="70">
        <f t="shared" ref="Q4:Q33" si="6">P4*SQRT(((O4/N4)^2)+((O$36/N$36)^2))</f>
        <v>2.6577616647612494E-4</v>
      </c>
      <c r="R4" s="10">
        <f>'Calculated Data'!Z4</f>
        <v>4.0723701232934432E-4</v>
      </c>
      <c r="S4" s="74">
        <f>'Calculated Data'!AA4</f>
        <v>3.2070388416396544E-4</v>
      </c>
      <c r="T4" s="10">
        <f t="shared" ref="T4:T33" si="7">(R4/$R$36)*100</f>
        <v>1.038319590642701E-3</v>
      </c>
      <c r="U4" s="70">
        <f t="shared" ref="U4:U33" si="8">T4*SQRT(((S4/R4)^2)+((S$36/R$36)^2))</f>
        <v>8.1768892805274675E-4</v>
      </c>
      <c r="V4" s="10">
        <f>'Calculated Data'!AE4</f>
        <v>-2.8375519761943424E-5</v>
      </c>
      <c r="W4" s="74">
        <f>'Calculated Data'!AF4</f>
        <v>-3.571623705438441E-4</v>
      </c>
      <c r="X4" s="10">
        <f t="shared" ref="X4:X33" si="9">(V4/$V$36)*100</f>
        <v>-6.8693879838017534E-5</v>
      </c>
      <c r="Y4" s="70">
        <f t="shared" ref="Y4:Y33" si="10">X4*SQRT(((W4/V4)^2)+((W$36/V$36)^2))</f>
        <v>-8.6464914788985628E-4</v>
      </c>
      <c r="Z4" s="10">
        <f>'Calculated Data'!AJ4</f>
        <v>6.5094691349702445E-3</v>
      </c>
      <c r="AA4" s="74">
        <f>'Calculated Data'!AK4</f>
        <v>2.4547204099630163E-3</v>
      </c>
      <c r="AB4" s="10">
        <f t="shared" ref="AB4:AB33" si="11">(Z4/$Z$36)*100</f>
        <v>1.6155705457339294E-3</v>
      </c>
      <c r="AC4" s="70">
        <f t="shared" ref="AC4:AC33" si="12">AB4*SQRT(((AA4/Z4)^2)+((AA$36/Z$36)^2))</f>
        <v>6.0923155950385536E-4</v>
      </c>
      <c r="AD4" s="10">
        <f>'Calculated Data'!AO4</f>
        <v>-3.1392228760207582E-5</v>
      </c>
      <c r="AE4" s="74">
        <f>'Calculated Data'!AP4</f>
        <v>-2.3171762935468958E-4</v>
      </c>
      <c r="AF4" s="10">
        <f t="shared" ref="AF4:AF33" si="13">(AD4/$AD$36)*100</f>
        <v>-7.7448918560679784E-5</v>
      </c>
      <c r="AG4" s="70">
        <f t="shared" ref="AG4:AG33" si="14">AF4*SQRT(((AE4/AD4)^2)+((AE$36/AD$36)^2))</f>
        <v>-5.7167905925127182E-4</v>
      </c>
    </row>
    <row r="5" spans="1:33" x14ac:dyDescent="0.25">
      <c r="A5" s="12" t="s">
        <v>192</v>
      </c>
      <c r="B5" s="10">
        <f>'Calculated Data'!F5</f>
        <v>3.0033201055722079</v>
      </c>
      <c r="C5" s="74">
        <f>'Calculated Data'!G5</f>
        <v>8.1045476329751023E-2</v>
      </c>
      <c r="D5" s="10">
        <f t="shared" si="0"/>
        <v>0.71457556849389214</v>
      </c>
      <c r="E5" s="70">
        <f t="shared" ref="E5:E33" si="15">D5*SQRT(((C5/B5)^2)+((C$36/B$36)^2))</f>
        <v>1.9286053707361816E-2</v>
      </c>
      <c r="F5" s="10">
        <f>'Calculated Data'!K5</f>
        <v>0.22229056241188389</v>
      </c>
      <c r="G5" s="74">
        <f>'Calculated Data'!L5</f>
        <v>4.5332719274006721E-3</v>
      </c>
      <c r="H5" s="10">
        <f t="shared" si="1"/>
        <v>0.54852979499795318</v>
      </c>
      <c r="I5" s="70">
        <f t="shared" si="2"/>
        <v>1.1189717029896908E-2</v>
      </c>
      <c r="J5" s="10">
        <f>'Calculated Data'!P5</f>
        <v>0.31803718013188398</v>
      </c>
      <c r="K5" s="74">
        <f>'Calculated Data'!Q5</f>
        <v>1.7786053640941341E-2</v>
      </c>
      <c r="L5" s="10">
        <f t="shared" si="3"/>
        <v>0.79582783931154855</v>
      </c>
      <c r="M5" s="70">
        <f t="shared" si="4"/>
        <v>4.4508028364441399E-2</v>
      </c>
      <c r="N5" s="10">
        <f>'Calculated Data'!U5</f>
        <v>-2.06346646258097E-4</v>
      </c>
      <c r="O5" s="74">
        <f>'Calculated Data'!V5</f>
        <v>-1.2675741122463013E-3</v>
      </c>
      <c r="P5" s="10">
        <f t="shared" si="5"/>
        <v>-5.1281652037784476E-5</v>
      </c>
      <c r="Q5" s="70">
        <f t="shared" si="6"/>
        <v>-3.1501987426297803E-4</v>
      </c>
      <c r="R5" s="10">
        <f>'Calculated Data'!Z5</f>
        <v>0.13691169557818539</v>
      </c>
      <c r="S5" s="74">
        <f>'Calculated Data'!AA5</f>
        <v>3.7940299605100742E-3</v>
      </c>
      <c r="T5" s="10">
        <f t="shared" si="7"/>
        <v>0.34907950751777983</v>
      </c>
      <c r="U5" s="70">
        <f t="shared" si="8"/>
        <v>9.6751710001864322E-3</v>
      </c>
      <c r="V5" s="10">
        <f>'Calculated Data'!AE5</f>
        <v>0.24748242828321965</v>
      </c>
      <c r="W5" s="74">
        <f>'Calculated Data'!AF5</f>
        <v>1.2327608685489776E-2</v>
      </c>
      <c r="X5" s="10">
        <f t="shared" si="9"/>
        <v>0.59912658281273101</v>
      </c>
      <c r="Y5" s="70">
        <f t="shared" si="10"/>
        <v>2.9845148131611113E-2</v>
      </c>
      <c r="Z5" s="10">
        <f>'Calculated Data'!AJ5</f>
        <v>4.0471273420213637E-3</v>
      </c>
      <c r="AA5" s="74">
        <f>'Calculated Data'!AK5</f>
        <v>2.2219052360896744E-3</v>
      </c>
      <c r="AB5" s="10">
        <f t="shared" si="11"/>
        <v>1.0044474584691382E-3</v>
      </c>
      <c r="AC5" s="70">
        <f t="shared" si="12"/>
        <v>5.5144968009155173E-4</v>
      </c>
      <c r="AD5" s="10">
        <f>'Calculated Data'!AO5</f>
        <v>7.3923842052778486E-3</v>
      </c>
      <c r="AE5" s="74">
        <f>'Calculated Data'!AP5</f>
        <v>5.1906690150268326E-4</v>
      </c>
      <c r="AF5" s="10">
        <f t="shared" si="13"/>
        <v>1.8238022112324646E-2</v>
      </c>
      <c r="AG5" s="70">
        <f t="shared" si="14"/>
        <v>1.2806093555803733E-3</v>
      </c>
    </row>
    <row r="6" spans="1:33" x14ac:dyDescent="0.25">
      <c r="A6" s="12" t="s">
        <v>193</v>
      </c>
      <c r="B6" s="10">
        <f>'Calculated Data'!F6</f>
        <v>41.312598381969188</v>
      </c>
      <c r="C6" s="74">
        <f>'Calculated Data'!G6</f>
        <v>0.6496295627641695</v>
      </c>
      <c r="D6" s="10">
        <f t="shared" si="0"/>
        <v>9.8294462251905035</v>
      </c>
      <c r="E6" s="70">
        <f t="shared" si="15"/>
        <v>0.15463673647631715</v>
      </c>
      <c r="F6" s="10">
        <f>'Calculated Data'!K6</f>
        <v>3.8403730327373746</v>
      </c>
      <c r="G6" s="74">
        <f>'Calculated Data'!L6</f>
        <v>3.5033533537000422E-2</v>
      </c>
      <c r="H6" s="10">
        <f t="shared" si="1"/>
        <v>9.4766012983486032</v>
      </c>
      <c r="I6" s="70">
        <f t="shared" si="2"/>
        <v>8.6577044138649278E-2</v>
      </c>
      <c r="J6" s="10">
        <f>'Calculated Data'!P6</f>
        <v>3.989764592227607</v>
      </c>
      <c r="K6" s="74">
        <f>'Calculated Data'!Q6</f>
        <v>4.4139073754263132E-2</v>
      </c>
      <c r="L6" s="10">
        <f t="shared" si="3"/>
        <v>9.9836306355047455</v>
      </c>
      <c r="M6" s="70">
        <f t="shared" si="4"/>
        <v>0.11056351451129946</v>
      </c>
      <c r="N6" s="10">
        <f>'Calculated Data'!U6</f>
        <v>2.5177045875809816E-3</v>
      </c>
      <c r="O6" s="74">
        <f>'Calculated Data'!V6</f>
        <v>1.2780113859466409E-3</v>
      </c>
      <c r="P6" s="10">
        <f t="shared" si="5"/>
        <v>6.2570462343627866E-4</v>
      </c>
      <c r="Q6" s="70">
        <f t="shared" si="6"/>
        <v>3.1761376669433314E-4</v>
      </c>
      <c r="R6" s="10">
        <f>'Calculated Data'!Z6</f>
        <v>3.4707667327273359</v>
      </c>
      <c r="S6" s="74">
        <f>'Calculated Data'!AA6</f>
        <v>2.8493943543506081E-2</v>
      </c>
      <c r="T6" s="10">
        <f t="shared" si="7"/>
        <v>8.849306384330518</v>
      </c>
      <c r="U6" s="70">
        <f t="shared" si="8"/>
        <v>7.2791221873357528E-2</v>
      </c>
      <c r="V6" s="10">
        <f>'Calculated Data'!AE6</f>
        <v>3.8021796837279629</v>
      </c>
      <c r="W6" s="74">
        <f>'Calculated Data'!AF6</f>
        <v>3.9855890952008366E-2</v>
      </c>
      <c r="X6" s="10">
        <f t="shared" si="9"/>
        <v>9.2046410605967939</v>
      </c>
      <c r="Y6" s="70">
        <f t="shared" si="10"/>
        <v>9.6590229573829428E-2</v>
      </c>
      <c r="Z6" s="10">
        <f>'Calculated Data'!AJ6</f>
        <v>7.4186930016576016E-3</v>
      </c>
      <c r="AA6" s="74">
        <f>'Calculated Data'!AK6</f>
        <v>3.2908805388889963E-3</v>
      </c>
      <c r="AB6" s="10">
        <f t="shared" si="11"/>
        <v>1.8412287780784204E-3</v>
      </c>
      <c r="AC6" s="70">
        <f t="shared" si="12"/>
        <v>8.1675626644152983E-4</v>
      </c>
      <c r="AD6" s="10">
        <f>'Calculated Data'!AO6</f>
        <v>0.45371501969776573</v>
      </c>
      <c r="AE6" s="74">
        <f>'Calculated Data'!AP6</f>
        <v>1.0749072155540192E-2</v>
      </c>
      <c r="AF6" s="10">
        <f t="shared" si="13"/>
        <v>1.1193769604174202</v>
      </c>
      <c r="AG6" s="70">
        <f t="shared" si="14"/>
        <v>2.6519497596650388E-2</v>
      </c>
    </row>
    <row r="7" spans="1:33" x14ac:dyDescent="0.25">
      <c r="A7" s="12" t="s">
        <v>194</v>
      </c>
      <c r="B7" s="10">
        <f>'Calculated Data'!F7</f>
        <v>92.769988099815563</v>
      </c>
      <c r="C7" s="74">
        <f>'Calculated Data'!G7</f>
        <v>1.7633435448604262</v>
      </c>
      <c r="D7" s="10">
        <f t="shared" si="0"/>
        <v>22.072627843633466</v>
      </c>
      <c r="E7" s="70">
        <f t="shared" si="15"/>
        <v>0.41968226275935111</v>
      </c>
      <c r="F7" s="10">
        <f>'Calculated Data'!K7</f>
        <v>8.6144225417423748</v>
      </c>
      <c r="G7" s="74">
        <f>'Calculated Data'!L7</f>
        <v>7.4786812170572023E-2</v>
      </c>
      <c r="H7" s="10">
        <f t="shared" si="1"/>
        <v>21.257166204349275</v>
      </c>
      <c r="I7" s="70">
        <f t="shared" si="2"/>
        <v>0.18484611728856715</v>
      </c>
      <c r="J7" s="10">
        <f>'Calculated Data'!P7</f>
        <v>8.7518093802448274</v>
      </c>
      <c r="K7" s="74">
        <f>'Calculated Data'!Q7</f>
        <v>0.13603822979873523</v>
      </c>
      <c r="L7" s="10">
        <f t="shared" si="3"/>
        <v>21.899746269472516</v>
      </c>
      <c r="M7" s="70">
        <f t="shared" si="4"/>
        <v>0.34058768912726067</v>
      </c>
      <c r="N7" s="10">
        <f>'Calculated Data'!U7</f>
        <v>2.0408617483668751E-3</v>
      </c>
      <c r="O7" s="74">
        <f>'Calculated Data'!V7</f>
        <v>1.3808352414345455E-3</v>
      </c>
      <c r="P7" s="10">
        <f t="shared" si="5"/>
        <v>5.0719875478891035E-4</v>
      </c>
      <c r="Q7" s="70">
        <f t="shared" si="6"/>
        <v>3.4316774166607362E-4</v>
      </c>
      <c r="R7" s="10">
        <f>'Calculated Data'!Z7</f>
        <v>8.2320640887432255</v>
      </c>
      <c r="S7" s="74">
        <f>'Calculated Data'!AA7</f>
        <v>6.3015016282595024E-2</v>
      </c>
      <c r="T7" s="10">
        <f t="shared" si="7"/>
        <v>20.989038707158876</v>
      </c>
      <c r="U7" s="70">
        <f t="shared" si="8"/>
        <v>0.16102629812944091</v>
      </c>
      <c r="V7" s="10">
        <f>'Calculated Data'!AE7</f>
        <v>8.3239433070580944</v>
      </c>
      <c r="W7" s="74">
        <f>'Calculated Data'!AF7</f>
        <v>8.1557611518430329E-2</v>
      </c>
      <c r="X7" s="10">
        <f t="shared" si="9"/>
        <v>20.151312332273434</v>
      </c>
      <c r="Y7" s="70">
        <f t="shared" si="10"/>
        <v>0.19768446231397849</v>
      </c>
      <c r="Z7" s="10">
        <f>'Calculated Data'!AJ7</f>
        <v>3.0171315606610898E-3</v>
      </c>
      <c r="AA7" s="74">
        <f>'Calculated Data'!AK7</f>
        <v>2.1653995403098677E-3</v>
      </c>
      <c r="AB7" s="10">
        <f t="shared" si="11"/>
        <v>7.4881511547878019E-4</v>
      </c>
      <c r="AC7" s="70">
        <f t="shared" si="12"/>
        <v>5.3742565704613453E-4</v>
      </c>
      <c r="AD7" s="10">
        <f>'Calculated Data'!AO7</f>
        <v>2.6714152978890264</v>
      </c>
      <c r="AE7" s="74">
        <f>'Calculated Data'!AP7</f>
        <v>3.5077783401311173E-2</v>
      </c>
      <c r="AF7" s="10">
        <f t="shared" si="13"/>
        <v>6.5907466280388167</v>
      </c>
      <c r="AG7" s="70">
        <f t="shared" si="14"/>
        <v>8.6542403356258998E-2</v>
      </c>
    </row>
    <row r="8" spans="1:33" x14ac:dyDescent="0.25">
      <c r="A8" s="12" t="s">
        <v>195</v>
      </c>
      <c r="B8" s="10">
        <f>'Calculated Data'!F8</f>
        <v>130.16951099547691</v>
      </c>
      <c r="C8" s="74">
        <f>'Calculated Data'!G8</f>
        <v>2.5398543987278162</v>
      </c>
      <c r="D8" s="10">
        <f t="shared" si="0"/>
        <v>30.971041730645954</v>
      </c>
      <c r="E8" s="70">
        <f t="shared" si="15"/>
        <v>0.60448497292111425</v>
      </c>
      <c r="F8" s="10">
        <f>'Calculated Data'!K8</f>
        <v>12.415264825340698</v>
      </c>
      <c r="G8" s="74">
        <f>'Calculated Data'!L8</f>
        <v>0.16549597948407266</v>
      </c>
      <c r="H8" s="10">
        <f t="shared" si="1"/>
        <v>30.636220429686379</v>
      </c>
      <c r="I8" s="70">
        <f t="shared" si="2"/>
        <v>0.40866404971800474</v>
      </c>
      <c r="J8" s="10">
        <f>'Calculated Data'!P8</f>
        <v>12.26631397408398</v>
      </c>
      <c r="K8" s="74">
        <f>'Calculated Data'!Q8</f>
        <v>0.14971662619751708</v>
      </c>
      <c r="L8" s="10">
        <f t="shared" si="3"/>
        <v>30.694128725025937</v>
      </c>
      <c r="M8" s="70">
        <f t="shared" si="4"/>
        <v>0.37495477465215082</v>
      </c>
      <c r="N8" s="10">
        <f>'Calculated Data'!U8</f>
        <v>1.1375000990864767E-3</v>
      </c>
      <c r="O8" s="74">
        <f>'Calculated Data'!V8</f>
        <v>9.7190939983333871E-4</v>
      </c>
      <c r="P8" s="10">
        <f t="shared" si="5"/>
        <v>2.826936387487281E-4</v>
      </c>
      <c r="Q8" s="70">
        <f t="shared" si="6"/>
        <v>2.4154073088752747E-4</v>
      </c>
      <c r="R8" s="10">
        <f>'Calculated Data'!Z8</f>
        <v>11.772391441820069</v>
      </c>
      <c r="S8" s="74">
        <f>'Calculated Data'!AA8</f>
        <v>0.10590665415416692</v>
      </c>
      <c r="T8" s="10">
        <f t="shared" si="7"/>
        <v>30.01570164961025</v>
      </c>
      <c r="U8" s="70">
        <f>T8*SQRT(((S8/R8)^2)+((S$36/R$36)^2))</f>
        <v>0.27046372769541666</v>
      </c>
      <c r="V8" s="10">
        <f>'Calculated Data'!AE8</f>
        <v>11.74116996692474</v>
      </c>
      <c r="W8" s="74">
        <f>'Calculated Data'!AF8</f>
        <v>0.11394361831505405</v>
      </c>
      <c r="X8" s="10">
        <f t="shared" si="9"/>
        <v>28.424026260389056</v>
      </c>
      <c r="Y8" s="70">
        <f t="shared" si="10"/>
        <v>0.27619025295222216</v>
      </c>
      <c r="Z8" s="10">
        <f>'Calculated Data'!AJ8</f>
        <v>6.8109431393847536E-3</v>
      </c>
      <c r="AA8" s="74">
        <f>'Calculated Data'!AK8</f>
        <v>3.550719748487583E-3</v>
      </c>
      <c r="AB8" s="10">
        <f t="shared" si="11"/>
        <v>1.6903927027697456E-3</v>
      </c>
      <c r="AC8" s="70">
        <f t="shared" si="12"/>
        <v>8.8124517581470449E-4</v>
      </c>
      <c r="AD8" s="10">
        <f>'Calculated Data'!AO8</f>
        <v>7.266532582283129</v>
      </c>
      <c r="AE8" s="74">
        <f>'Calculated Data'!AP8</f>
        <v>7.6862661411224442E-2</v>
      </c>
      <c r="AF8" s="10">
        <f t="shared" si="13"/>
        <v>17.927528958923485</v>
      </c>
      <c r="AG8" s="70">
        <f t="shared" si="14"/>
        <v>0.18963311391663129</v>
      </c>
    </row>
    <row r="9" spans="1:33" x14ac:dyDescent="0.25">
      <c r="A9" s="12" t="s">
        <v>196</v>
      </c>
      <c r="B9" s="10">
        <f>'Calculated Data'!F9</f>
        <v>98.981980828353997</v>
      </c>
      <c r="C9" s="74">
        <f>'Calculated Data'!G9</f>
        <v>2.2206476897283629</v>
      </c>
      <c r="D9" s="10">
        <f t="shared" si="0"/>
        <v>23.550638205312694</v>
      </c>
      <c r="E9" s="70">
        <f t="shared" si="15"/>
        <v>0.52847525119077243</v>
      </c>
      <c r="F9" s="10">
        <f>'Calculated Data'!K9</f>
        <v>8.9761660487024724</v>
      </c>
      <c r="G9" s="74">
        <f>'Calculated Data'!L9</f>
        <v>0.12550573843958376</v>
      </c>
      <c r="H9" s="10">
        <f t="shared" si="1"/>
        <v>22.149813600449679</v>
      </c>
      <c r="I9" s="70">
        <f t="shared" si="2"/>
        <v>0.30989550532213217</v>
      </c>
      <c r="J9" s="10">
        <f>'Calculated Data'!P9</f>
        <v>9.04457402042779</v>
      </c>
      <c r="K9" s="74">
        <f>'Calculated Data'!Q9</f>
        <v>0.13420542515337169</v>
      </c>
      <c r="L9" s="10">
        <f t="shared" si="3"/>
        <v>22.632334361616373</v>
      </c>
      <c r="M9" s="70">
        <f t="shared" si="4"/>
        <v>0.33601612294564187</v>
      </c>
      <c r="N9" s="10">
        <f>'Calculated Data'!U9</f>
        <v>8.1927235563313029E-3</v>
      </c>
      <c r="O9" s="74">
        <f>'Calculated Data'!V9</f>
        <v>1.2039191598873355E-3</v>
      </c>
      <c r="P9" s="10">
        <f t="shared" si="5"/>
        <v>2.0360708849710999E-3</v>
      </c>
      <c r="Q9" s="70">
        <f t="shared" si="6"/>
        <v>2.9920024724802008E-4</v>
      </c>
      <c r="R9" s="10">
        <f>'Calculated Data'!Z9</f>
        <v>8.4085297242994628</v>
      </c>
      <c r="S9" s="74">
        <f>'Calculated Data'!AA9</f>
        <v>0.12265796738232053</v>
      </c>
      <c r="T9" s="10">
        <f t="shared" si="7"/>
        <v>21.438967669718583</v>
      </c>
      <c r="U9" s="70">
        <f t="shared" si="8"/>
        <v>0.31292972775614614</v>
      </c>
      <c r="V9" s="10">
        <f>'Calculated Data'!AE9</f>
        <v>8.6319509168883961</v>
      </c>
      <c r="W9" s="74">
        <f>'Calculated Data'!AF9</f>
        <v>0.12966225701494682</v>
      </c>
      <c r="X9" s="10">
        <f t="shared" si="9"/>
        <v>20.896963439861416</v>
      </c>
      <c r="Y9" s="70">
        <f t="shared" si="10"/>
        <v>0.31406177232216237</v>
      </c>
      <c r="Z9" s="10">
        <f>'Calculated Data'!AJ9</f>
        <v>3.5431674741984876E-3</v>
      </c>
      <c r="AA9" s="74">
        <f>'Calculated Data'!AK9</f>
        <v>2.1855312262953905E-3</v>
      </c>
      <c r="AB9" s="10">
        <f t="shared" si="11"/>
        <v>8.7937078911177991E-4</v>
      </c>
      <c r="AC9" s="70">
        <f t="shared" si="12"/>
        <v>5.4242209559358684E-4</v>
      </c>
      <c r="AD9" s="10">
        <f>'Calculated Data'!AO9</f>
        <v>7.3698115146635024</v>
      </c>
      <c r="AE9" s="74">
        <f>'Calculated Data'!AP9</f>
        <v>0.11279432159222191</v>
      </c>
      <c r="AF9" s="10">
        <f t="shared" si="13"/>
        <v>18.182332199689263</v>
      </c>
      <c r="AG9" s="70">
        <f t="shared" si="14"/>
        <v>0.27828070533755839</v>
      </c>
    </row>
    <row r="10" spans="1:33" x14ac:dyDescent="0.25">
      <c r="A10" s="12" t="s">
        <v>197</v>
      </c>
      <c r="B10" s="10">
        <f>'Calculated Data'!F10</f>
        <v>71.570205910316275</v>
      </c>
      <c r="C10" s="74">
        <f>'Calculated Data'!G10</f>
        <v>1.3571363746992329</v>
      </c>
      <c r="D10" s="10">
        <f t="shared" si="0"/>
        <v>17.028594614574153</v>
      </c>
      <c r="E10" s="70">
        <f t="shared" si="15"/>
        <v>0.32300394780122177</v>
      </c>
      <c r="F10" s="10">
        <f>'Calculated Data'!K10</f>
        <v>6.6327555003315304</v>
      </c>
      <c r="G10" s="74">
        <f>'Calculated Data'!L10</f>
        <v>6.0338666432823297E-2</v>
      </c>
      <c r="H10" s="10">
        <f t="shared" si="1"/>
        <v>16.367154661865641</v>
      </c>
      <c r="I10" s="70">
        <f t="shared" si="2"/>
        <v>0.14911388445619952</v>
      </c>
      <c r="J10" s="10">
        <f>'Calculated Data'!P10</f>
        <v>6.7812480412527565</v>
      </c>
      <c r="K10" s="74">
        <f>'Calculated Data'!Q10</f>
        <v>6.7846421814694635E-2</v>
      </c>
      <c r="L10" s="10">
        <f t="shared" si="3"/>
        <v>16.968789542996014</v>
      </c>
      <c r="M10" s="70">
        <f t="shared" si="4"/>
        <v>0.16998675066370916</v>
      </c>
      <c r="N10" s="10">
        <f>'Calculated Data'!U10</f>
        <v>1.6265223736379359E-2</v>
      </c>
      <c r="O10" s="74">
        <f>'Calculated Data'!V10</f>
        <v>1.3508182736960354E-3</v>
      </c>
      <c r="P10" s="10">
        <f t="shared" si="5"/>
        <v>4.0422636330247064E-3</v>
      </c>
      <c r="Q10" s="70">
        <f t="shared" si="6"/>
        <v>3.3570793845403099E-4</v>
      </c>
      <c r="R10" s="10">
        <f>'Calculated Data'!Z10</f>
        <v>6.5417398309397043</v>
      </c>
      <c r="S10" s="74">
        <f>'Calculated Data'!AA10</f>
        <v>6.6315197574716128E-2</v>
      </c>
      <c r="T10" s="10">
        <f t="shared" si="7"/>
        <v>16.679271327772</v>
      </c>
      <c r="U10" s="70">
        <f t="shared" si="8"/>
        <v>0.16929724997771997</v>
      </c>
      <c r="V10" s="10">
        <f>'Calculated Data'!AE10</f>
        <v>6.3565478755340434</v>
      </c>
      <c r="W10" s="74">
        <f>'Calculated Data'!AF10</f>
        <v>7.1351488795776422E-2</v>
      </c>
      <c r="X10" s="10">
        <f t="shared" si="9"/>
        <v>15.388473571933433</v>
      </c>
      <c r="Y10" s="70">
        <f t="shared" si="10"/>
        <v>0.17289566429231826</v>
      </c>
      <c r="Z10" s="10">
        <f>'Calculated Data'!AJ10</f>
        <v>7.260289624432305E-3</v>
      </c>
      <c r="AA10" s="74">
        <f>'Calculated Data'!AK10</f>
        <v>2.2211074480118702E-3</v>
      </c>
      <c r="AB10" s="10">
        <f t="shared" si="11"/>
        <v>1.8019149991382671E-3</v>
      </c>
      <c r="AC10" s="70">
        <f t="shared" si="12"/>
        <v>5.5125168472425201E-4</v>
      </c>
      <c r="AD10" s="10">
        <f>'Calculated Data'!AO10</f>
        <v>7.7906768836675635</v>
      </c>
      <c r="AE10" s="74">
        <f>'Calculated Data'!AP10</f>
        <v>7.4770886629546146E-2</v>
      </c>
      <c r="AF10" s="10">
        <f t="shared" si="13"/>
        <v>19.220664582457946</v>
      </c>
      <c r="AG10" s="70">
        <f t="shared" si="14"/>
        <v>0.18447285987221612</v>
      </c>
    </row>
    <row r="11" spans="1:33" x14ac:dyDescent="0.25">
      <c r="A11" s="12" t="s">
        <v>198</v>
      </c>
      <c r="B11" s="10">
        <f>'Calculated Data'!F11</f>
        <v>20.089383389475071</v>
      </c>
      <c r="C11" s="74">
        <f>'Calculated Data'!G11</f>
        <v>0.45096744241083758</v>
      </c>
      <c r="D11" s="10">
        <f t="shared" si="0"/>
        <v>4.7798376635216657</v>
      </c>
      <c r="E11" s="70">
        <f t="shared" si="15"/>
        <v>0.10732232316787689</v>
      </c>
      <c r="F11" s="10">
        <f>'Calculated Data'!K11</f>
        <v>1.8426787576369281</v>
      </c>
      <c r="G11" s="74">
        <f>'Calculated Data'!L11</f>
        <v>2.2211558647501364E-2</v>
      </c>
      <c r="H11" s="10">
        <f t="shared" si="1"/>
        <v>4.5470405500203581</v>
      </c>
      <c r="I11" s="70">
        <f t="shared" si="2"/>
        <v>5.4856083780986699E-2</v>
      </c>
      <c r="J11" s="10">
        <f>'Calculated Data'!P11</f>
        <v>1.9231797526865748</v>
      </c>
      <c r="K11" s="74">
        <f>'Calculated Data'!Q11</f>
        <v>3.8826213975126117E-2</v>
      </c>
      <c r="L11" s="10">
        <f t="shared" si="3"/>
        <v>4.8123932760113064</v>
      </c>
      <c r="M11" s="70">
        <f t="shared" si="4"/>
        <v>9.7185331348568604E-2</v>
      </c>
      <c r="N11" s="10">
        <f>'Calculated Data'!U11</f>
        <v>4.6598612880697797E-2</v>
      </c>
      <c r="O11" s="74">
        <f>'Calculated Data'!V11</f>
        <v>2.1728670216948688E-3</v>
      </c>
      <c r="P11" s="10">
        <f t="shared" si="5"/>
        <v>1.1580773879903059E-2</v>
      </c>
      <c r="Q11" s="70">
        <f t="shared" si="6"/>
        <v>5.4000531031023799E-4</v>
      </c>
      <c r="R11" s="10">
        <f>'Calculated Data'!Z11</f>
        <v>1.715282736639248</v>
      </c>
      <c r="S11" s="74">
        <f>'Calculated Data'!AA11</f>
        <v>1.8471499890504346E-2</v>
      </c>
      <c r="T11" s="10">
        <f t="shared" si="7"/>
        <v>4.3734032394467137</v>
      </c>
      <c r="U11" s="70">
        <f t="shared" si="8"/>
        <v>4.7149392927071494E-2</v>
      </c>
      <c r="V11" s="10">
        <f>'Calculated Data'!AE11</f>
        <v>1.8669345980062078</v>
      </c>
      <c r="W11" s="74">
        <f>'Calculated Data'!AF11</f>
        <v>1.9456949206572306E-2</v>
      </c>
      <c r="X11" s="10">
        <f t="shared" si="9"/>
        <v>4.5196346011211332</v>
      </c>
      <c r="Y11" s="70">
        <f t="shared" si="10"/>
        <v>4.71542506704914E-2</v>
      </c>
      <c r="Z11" s="10">
        <f>'Calculated Data'!AJ11</f>
        <v>5.7019713515700735E-3</v>
      </c>
      <c r="AA11" s="74">
        <f>'Calculated Data'!AK11</f>
        <v>2.4098839334005182E-3</v>
      </c>
      <c r="AB11" s="10">
        <f t="shared" si="11"/>
        <v>1.4151594818580247E-3</v>
      </c>
      <c r="AC11" s="70">
        <f t="shared" si="12"/>
        <v>5.9810369358911995E-4</v>
      </c>
      <c r="AD11" s="10">
        <f>'Calculated Data'!AO11</f>
        <v>6.9617593317603195</v>
      </c>
      <c r="AE11" s="74">
        <f>'Calculated Data'!AP11</f>
        <v>5.125393583749021E-2</v>
      </c>
      <c r="AF11" s="10">
        <f t="shared" si="13"/>
        <v>17.175611698141566</v>
      </c>
      <c r="AG11" s="70">
        <f t="shared" si="14"/>
        <v>0.12645380062264863</v>
      </c>
    </row>
    <row r="12" spans="1:33" x14ac:dyDescent="0.25">
      <c r="A12" s="12" t="s">
        <v>199</v>
      </c>
      <c r="B12" s="10">
        <f>'Calculated Data'!F12</f>
        <v>4.3512281788083023</v>
      </c>
      <c r="C12" s="74">
        <f>'Calculated Data'!G12</f>
        <v>0.10403342712968912</v>
      </c>
      <c r="D12" s="10">
        <f t="shared" si="0"/>
        <v>1.0352813686925288</v>
      </c>
      <c r="E12" s="70">
        <f t="shared" si="15"/>
        <v>2.4757462708545976E-2</v>
      </c>
      <c r="F12" s="10">
        <f>'Calculated Data'!K12</f>
        <v>0.35110589156700134</v>
      </c>
      <c r="G12" s="74">
        <f>'Calculated Data'!L12</f>
        <v>5.9810868417268792E-3</v>
      </c>
      <c r="H12" s="10">
        <f t="shared" si="1"/>
        <v>0.86639774821823323</v>
      </c>
      <c r="I12" s="70">
        <f t="shared" si="2"/>
        <v>1.476532198865527E-2</v>
      </c>
      <c r="J12" s="10">
        <f>'Calculated Data'!P12</f>
        <v>0.44445008267432151</v>
      </c>
      <c r="K12" s="74">
        <f>'Calculated Data'!Q12</f>
        <v>1.8774275445132469E-2</v>
      </c>
      <c r="L12" s="10">
        <f t="shared" si="3"/>
        <v>1.1121521981482461</v>
      </c>
      <c r="M12" s="70">
        <f t="shared" si="4"/>
        <v>4.6982393178307803E-2</v>
      </c>
      <c r="N12" s="10">
        <f>'Calculated Data'!U12</f>
        <v>4.2485916456836761E-2</v>
      </c>
      <c r="O12" s="74">
        <f>'Calculated Data'!V12</f>
        <v>2.697143926704614E-3</v>
      </c>
      <c r="P12" s="10">
        <f t="shared" si="5"/>
        <v>1.0558678920910208E-2</v>
      </c>
      <c r="Q12" s="70">
        <f t="shared" si="6"/>
        <v>6.70299462351367E-4</v>
      </c>
      <c r="R12" s="10">
        <f>'Calculated Data'!Z12</f>
        <v>0.28374733316985756</v>
      </c>
      <c r="S12" s="74">
        <f>'Calculated Data'!AA12</f>
        <v>8.4317598190035998E-3</v>
      </c>
      <c r="T12" s="10">
        <f t="shared" si="7"/>
        <v>0.72346178245855652</v>
      </c>
      <c r="U12" s="70">
        <f t="shared" si="8"/>
        <v>2.1501386454118202E-2</v>
      </c>
      <c r="V12" s="10">
        <f>'Calculated Data'!AE12</f>
        <v>0.38453283582266168</v>
      </c>
      <c r="W12" s="74">
        <f>'Calculated Data'!AF12</f>
        <v>1.2134472320447313E-2</v>
      </c>
      <c r="X12" s="10">
        <f t="shared" si="9"/>
        <v>0.93090990541788377</v>
      </c>
      <c r="Y12" s="70">
        <f t="shared" si="10"/>
        <v>2.9379651194702663E-2</v>
      </c>
      <c r="Z12" s="10">
        <f>'Calculated Data'!AJ12</f>
        <v>4.995536059216721E-3</v>
      </c>
      <c r="AA12" s="74">
        <f>'Calculated Data'!AK12</f>
        <v>2.9814562915691286E-3</v>
      </c>
      <c r="AB12" s="10">
        <f t="shared" si="11"/>
        <v>1.2398308909808164E-3</v>
      </c>
      <c r="AC12" s="70">
        <f t="shared" si="12"/>
        <v>7.3996095345362444E-4</v>
      </c>
      <c r="AD12" s="10">
        <f>'Calculated Data'!AO12</f>
        <v>5.07495047826787</v>
      </c>
      <c r="AE12" s="74">
        <f>'Calculated Data'!AP12</f>
        <v>4.3527871493693082E-2</v>
      </c>
      <c r="AF12" s="10">
        <f t="shared" si="13"/>
        <v>12.520596396426493</v>
      </c>
      <c r="AG12" s="70">
        <f t="shared" si="14"/>
        <v>0.10739129532586442</v>
      </c>
    </row>
    <row r="13" spans="1:33" x14ac:dyDescent="0.25">
      <c r="A13" s="12" t="s">
        <v>200</v>
      </c>
      <c r="B13" s="10">
        <f>'Calculated Data'!F13</f>
        <v>1.4071213384162955</v>
      </c>
      <c r="C13" s="74">
        <f>'Calculated Data'!G13</f>
        <v>4.6147767047530895E-2</v>
      </c>
      <c r="D13" s="10">
        <f t="shared" si="0"/>
        <v>0.33479432594386699</v>
      </c>
      <c r="E13" s="70">
        <f t="shared" si="15"/>
        <v>1.0981035830220675E-2</v>
      </c>
      <c r="F13" s="10">
        <f>'Calculated Data'!K13</f>
        <v>9.4130782497162765E-2</v>
      </c>
      <c r="G13" s="74">
        <f>'Calculated Data'!L13</f>
        <v>3.5529626640920732E-3</v>
      </c>
      <c r="H13" s="10">
        <f t="shared" si="1"/>
        <v>0.23227949160744588</v>
      </c>
      <c r="I13" s="70">
        <f t="shared" si="2"/>
        <v>8.7681355414247607E-3</v>
      </c>
      <c r="J13" s="10">
        <f>'Calculated Data'!P13</f>
        <v>0.18749120505834554</v>
      </c>
      <c r="K13" s="74">
        <f>'Calculated Data'!Q13</f>
        <v>1.034007326659076E-2</v>
      </c>
      <c r="L13" s="10">
        <f t="shared" si="3"/>
        <v>0.4691612488502972</v>
      </c>
      <c r="M13" s="70">
        <f t="shared" si="4"/>
        <v>2.5875149653271368E-2</v>
      </c>
      <c r="N13" s="10">
        <f>'Calculated Data'!U13</f>
        <v>6.5046747718855158E-2</v>
      </c>
      <c r="O13" s="74">
        <f>'Calculated Data'!V13</f>
        <v>4.3191676803868897E-3</v>
      </c>
      <c r="P13" s="10">
        <f t="shared" si="5"/>
        <v>1.6165538637035098E-2</v>
      </c>
      <c r="Q13" s="70">
        <f t="shared" si="6"/>
        <v>1.0734079319568441E-3</v>
      </c>
      <c r="R13" s="10">
        <f>'Calculated Data'!Z13</f>
        <v>7.6662142428157942E-2</v>
      </c>
      <c r="S13" s="74">
        <f>'Calculated Data'!AA13</f>
        <v>1.8334218821508164E-3</v>
      </c>
      <c r="T13" s="10">
        <f t="shared" si="7"/>
        <v>0.19546308889876329</v>
      </c>
      <c r="U13" s="70">
        <f t="shared" si="8"/>
        <v>4.6756897144753255E-3</v>
      </c>
      <c r="V13" s="10">
        <f>'Calculated Data'!AE13</f>
        <v>9.7153153103322412E-2</v>
      </c>
      <c r="W13" s="74">
        <f>'Calculated Data'!AF13</f>
        <v>2.9745310124805542E-3</v>
      </c>
      <c r="X13" s="10">
        <f t="shared" si="9"/>
        <v>0.23519664419028299</v>
      </c>
      <c r="Y13" s="70">
        <f t="shared" si="10"/>
        <v>7.201906041232161E-3</v>
      </c>
      <c r="Z13" s="10">
        <f>'Calculated Data'!AJ13</f>
        <v>9.4319973897298206E-3</v>
      </c>
      <c r="AA13" s="74">
        <f>'Calculated Data'!AK13</f>
        <v>2.8049421697679744E-3</v>
      </c>
      <c r="AB13" s="10">
        <f t="shared" si="11"/>
        <v>2.3409062788891247E-3</v>
      </c>
      <c r="AC13" s="70">
        <f t="shared" si="12"/>
        <v>6.9615231780582626E-4</v>
      </c>
      <c r="AD13" s="10">
        <f>'Calculated Data'!AO13</f>
        <v>2.4800146038880539</v>
      </c>
      <c r="AE13" s="74">
        <f>'Calculated Data'!AP13</f>
        <v>3.0339341311734803E-2</v>
      </c>
      <c r="AF13" s="10">
        <f t="shared" si="13"/>
        <v>6.118534958221689</v>
      </c>
      <c r="AG13" s="70">
        <f t="shared" si="14"/>
        <v>7.4852016588516271E-2</v>
      </c>
    </row>
    <row r="14" spans="1:33" x14ac:dyDescent="0.25">
      <c r="A14" s="12" t="s">
        <v>201</v>
      </c>
      <c r="B14" s="10">
        <f>'Calculated Data'!F14</f>
        <v>0.66676861632578444</v>
      </c>
      <c r="C14" s="74">
        <f>'Calculated Data'!G14</f>
        <v>3.5894602024041454E-2</v>
      </c>
      <c r="D14" s="10">
        <f t="shared" si="0"/>
        <v>0.15864328353840468</v>
      </c>
      <c r="E14" s="70">
        <f t="shared" si="15"/>
        <v>8.5406865731953441E-3</v>
      </c>
      <c r="F14" s="10">
        <f>'Calculated Data'!K14</f>
        <v>2.9919203155672779E-2</v>
      </c>
      <c r="G14" s="74">
        <f>'Calculated Data'!L14</f>
        <v>1.8416252268016427E-3</v>
      </c>
      <c r="H14" s="10">
        <f t="shared" si="1"/>
        <v>7.3829379868472197E-2</v>
      </c>
      <c r="I14" s="70">
        <f t="shared" si="2"/>
        <v>4.5445880501433491E-3</v>
      </c>
      <c r="J14" s="10">
        <f>'Calculated Data'!P14</f>
        <v>0.12286151087056897</v>
      </c>
      <c r="K14" s="74">
        <f>'Calculated Data'!Q14</f>
        <v>1.1348822742980514E-2</v>
      </c>
      <c r="L14" s="10">
        <f t="shared" si="3"/>
        <v>0.30743767345104472</v>
      </c>
      <c r="M14" s="70">
        <f t="shared" si="4"/>
        <v>2.8398700664398292E-2</v>
      </c>
      <c r="N14" s="10">
        <f>'Calculated Data'!U14</f>
        <v>9.1256678803301128E-2</v>
      </c>
      <c r="O14" s="74">
        <f>'Calculated Data'!V14</f>
        <v>4.1198722580557505E-3</v>
      </c>
      <c r="P14" s="10">
        <f t="shared" si="5"/>
        <v>2.2679279423137785E-2</v>
      </c>
      <c r="Q14" s="70">
        <f t="shared" si="6"/>
        <v>1.0238790381155145E-3</v>
      </c>
      <c r="R14" s="10">
        <f>'Calculated Data'!Z14</f>
        <v>2.5354580916098227E-2</v>
      </c>
      <c r="S14" s="74">
        <f>'Calculated Data'!AA14</f>
        <v>1.4931374945148057E-3</v>
      </c>
      <c r="T14" s="10">
        <f t="shared" si="7"/>
        <v>6.4645789259522468E-2</v>
      </c>
      <c r="U14" s="70">
        <f t="shared" si="8"/>
        <v>3.807150228381264E-3</v>
      </c>
      <c r="V14" s="10">
        <f>'Calculated Data'!AE14</f>
        <v>2.9894882646076017E-2</v>
      </c>
      <c r="W14" s="74">
        <f>'Calculated Data'!AF14</f>
        <v>2.5371860880036268E-3</v>
      </c>
      <c r="X14" s="10">
        <f t="shared" si="9"/>
        <v>7.2372083172038151E-2</v>
      </c>
      <c r="Y14" s="70">
        <f t="shared" si="10"/>
        <v>6.1423373533187877E-3</v>
      </c>
      <c r="Z14" s="10">
        <f>'Calculated Data'!AJ14</f>
        <v>1.0975143298632146E-2</v>
      </c>
      <c r="AA14" s="74">
        <f>'Calculated Data'!AK14</f>
        <v>2.9603024367727991E-3</v>
      </c>
      <c r="AB14" s="10">
        <f t="shared" si="11"/>
        <v>2.7238962011854237E-3</v>
      </c>
      <c r="AC14" s="70">
        <f t="shared" si="12"/>
        <v>7.3471083726282013E-4</v>
      </c>
      <c r="AD14" s="10">
        <f>'Calculated Data'!AO14</f>
        <v>1.3298275413968976</v>
      </c>
      <c r="AE14" s="74">
        <f>'Calculated Data'!AP14</f>
        <v>1.6644813490080804E-2</v>
      </c>
      <c r="AF14" s="10">
        <f t="shared" si="13"/>
        <v>3.2808662850963595</v>
      </c>
      <c r="AG14" s="70">
        <f t="shared" si="14"/>
        <v>4.1065404499824452E-2</v>
      </c>
    </row>
    <row r="15" spans="1:33" x14ac:dyDescent="0.25">
      <c r="A15" s="12" t="s">
        <v>202</v>
      </c>
      <c r="B15" s="10">
        <f>'Calculated Data'!F15</f>
        <v>0.45198544397020424</v>
      </c>
      <c r="C15" s="74">
        <f>'Calculated Data'!G15</f>
        <v>2.6588278311845421E-2</v>
      </c>
      <c r="D15" s="10">
        <f t="shared" si="0"/>
        <v>0.10754023687875841</v>
      </c>
      <c r="E15" s="70">
        <f t="shared" si="15"/>
        <v>6.3263188777153284E-3</v>
      </c>
      <c r="F15" s="10">
        <f>'Calculated Data'!K15</f>
        <v>7.5641253586220683E-3</v>
      </c>
      <c r="G15" s="74">
        <f>'Calculated Data'!L15</f>
        <v>1.8933254279292497E-3</v>
      </c>
      <c r="H15" s="10">
        <f t="shared" si="1"/>
        <v>1.8665426400855441E-2</v>
      </c>
      <c r="I15" s="70">
        <f t="shared" si="2"/>
        <v>4.6720267032953587E-3</v>
      </c>
      <c r="J15" s="10">
        <f>'Calculated Data'!P15</f>
        <v>9.8095137626134157E-2</v>
      </c>
      <c r="K15" s="74">
        <f>'Calculated Data'!Q15</f>
        <v>9.2488907345202719E-3</v>
      </c>
      <c r="L15" s="10">
        <f t="shared" si="3"/>
        <v>0.24546451264472444</v>
      </c>
      <c r="M15" s="70">
        <f t="shared" si="4"/>
        <v>2.3143926842093376E-2</v>
      </c>
      <c r="N15" s="10">
        <f>'Calculated Data'!U15</f>
        <v>0.16449791686899623</v>
      </c>
      <c r="O15" s="74">
        <f>'Calculated Data'!V15</f>
        <v>4.6132012957188166E-3</v>
      </c>
      <c r="P15" s="10">
        <f t="shared" si="5"/>
        <v>4.0881328031204894E-2</v>
      </c>
      <c r="Q15" s="70">
        <f t="shared" si="6"/>
        <v>1.1464834709728853E-3</v>
      </c>
      <c r="R15" s="10">
        <f>'Calculated Data'!Z15</f>
        <v>7.0339517837051425E-3</v>
      </c>
      <c r="S15" s="74">
        <f>'Calculated Data'!AA15</f>
        <v>1.0444363758124421E-3</v>
      </c>
      <c r="T15" s="10">
        <f t="shared" si="7"/>
        <v>1.7934248890792561E-2</v>
      </c>
      <c r="U15" s="70">
        <f t="shared" si="8"/>
        <v>2.6629828872841111E-3</v>
      </c>
      <c r="V15" s="10">
        <f>'Calculated Data'!AE15</f>
        <v>7.3527455805190139E-3</v>
      </c>
      <c r="W15" s="74">
        <f>'Calculated Data'!AF15</f>
        <v>1.2136834640650185E-3</v>
      </c>
      <c r="X15" s="10">
        <f t="shared" si="9"/>
        <v>1.7800153992777273E-2</v>
      </c>
      <c r="Y15" s="70">
        <f t="shared" si="10"/>
        <v>2.9382012471892991E-3</v>
      </c>
      <c r="Z15" s="10">
        <f>'Calculated Data'!AJ15</f>
        <v>5.7955514388206356E-3</v>
      </c>
      <c r="AA15" s="74">
        <f>'Calculated Data'!AK15</f>
        <v>1.7637889620819539E-3</v>
      </c>
      <c r="AB15" s="10">
        <f t="shared" si="11"/>
        <v>1.4383849138394163E-3</v>
      </c>
      <c r="AC15" s="70">
        <f t="shared" si="12"/>
        <v>4.3775083365431815E-4</v>
      </c>
      <c r="AD15" s="10">
        <f>'Calculated Data'!AO15</f>
        <v>0.60051130647105111</v>
      </c>
      <c r="AE15" s="74">
        <f>'Calculated Data'!AP15</f>
        <v>1.184887301161062E-2</v>
      </c>
      <c r="AF15" s="10">
        <f t="shared" si="13"/>
        <v>1.4815434617563072</v>
      </c>
      <c r="AG15" s="70">
        <f t="shared" si="14"/>
        <v>2.9232896422768551E-2</v>
      </c>
    </row>
    <row r="16" spans="1:33" x14ac:dyDescent="0.25">
      <c r="A16" s="12" t="s">
        <v>203</v>
      </c>
      <c r="B16" s="10">
        <f>'Calculated Data'!F16</f>
        <v>0.38820003796229197</v>
      </c>
      <c r="C16" s="74">
        <f>'Calculated Data'!G16</f>
        <v>4.0804713883084424E-2</v>
      </c>
      <c r="D16" s="10">
        <f t="shared" si="0"/>
        <v>9.2363868340768818E-2</v>
      </c>
      <c r="E16" s="70">
        <f t="shared" si="15"/>
        <v>9.7087062910972809E-3</v>
      </c>
      <c r="F16" s="10">
        <f>'Calculated Data'!K16</f>
        <v>4.2550316885430336E-3</v>
      </c>
      <c r="G16" s="74">
        <f>'Calculated Data'!L16</f>
        <v>1.3713148052914891E-3</v>
      </c>
      <c r="H16" s="10">
        <f t="shared" si="1"/>
        <v>1.0499823449551568E-2</v>
      </c>
      <c r="I16" s="70">
        <f t="shared" si="2"/>
        <v>3.3838949786354276E-3</v>
      </c>
      <c r="J16" s="10">
        <f>'Calculated Data'!P16</f>
        <v>9.3537935704175387E-2</v>
      </c>
      <c r="K16" s="74">
        <f>'Calculated Data'!Q16</f>
        <v>7.4835947381274278E-3</v>
      </c>
      <c r="L16" s="10">
        <f t="shared" si="3"/>
        <v>0.23406097750661592</v>
      </c>
      <c r="M16" s="70">
        <f t="shared" si="4"/>
        <v>1.8726648431579163E-2</v>
      </c>
      <c r="N16" s="10">
        <f>'Calculated Data'!U16</f>
        <v>0.16032138246324615</v>
      </c>
      <c r="O16" s="74">
        <f>'Calculated Data'!V16</f>
        <v>5.950886598475107E-3</v>
      </c>
      <c r="P16" s="10">
        <f t="shared" si="5"/>
        <v>3.9843367938305611E-2</v>
      </c>
      <c r="Q16" s="70">
        <f t="shared" si="6"/>
        <v>1.4789269520254359E-3</v>
      </c>
      <c r="R16" s="10">
        <f>'Calculated Data'!Z16</f>
        <v>4.7454204346056355E-3</v>
      </c>
      <c r="S16" s="74">
        <f>'Calculated Data'!AA16</f>
        <v>8.3213945106774237E-4</v>
      </c>
      <c r="T16" s="10">
        <f t="shared" si="7"/>
        <v>1.2099251428311756E-2</v>
      </c>
      <c r="U16" s="70">
        <f t="shared" si="8"/>
        <v>2.1216892120937965E-3</v>
      </c>
      <c r="V16" s="10">
        <f>'Calculated Data'!AE16</f>
        <v>4.270115225658561E-3</v>
      </c>
      <c r="W16" s="74">
        <f>'Calculated Data'!AF16</f>
        <v>9.5251961235761208E-4</v>
      </c>
      <c r="X16" s="10">
        <f t="shared" si="9"/>
        <v>1.0337459354640144E-2</v>
      </c>
      <c r="Y16" s="70">
        <f t="shared" si="10"/>
        <v>2.3059462417653813E-3</v>
      </c>
      <c r="Z16" s="10">
        <f>'Calculated Data'!AJ16</f>
        <v>6.9785756257371981E-3</v>
      </c>
      <c r="AA16" s="74">
        <f>'Calculated Data'!AK16</f>
        <v>2.4791894133564733E-3</v>
      </c>
      <c r="AB16" s="10">
        <f t="shared" si="11"/>
        <v>1.7319970336059178E-3</v>
      </c>
      <c r="AC16" s="70">
        <f t="shared" si="12"/>
        <v>6.1530446743317659E-4</v>
      </c>
      <c r="AD16" s="10">
        <f>'Calculated Data'!AO16</f>
        <v>0.27206009793781605</v>
      </c>
      <c r="AE16" s="74">
        <f>'Calculated Data'!AP16</f>
        <v>7.9162722676036166E-3</v>
      </c>
      <c r="AF16" s="10">
        <f t="shared" si="13"/>
        <v>0.67120944262184812</v>
      </c>
      <c r="AG16" s="70">
        <f t="shared" si="14"/>
        <v>1.9530558548125691E-2</v>
      </c>
    </row>
    <row r="17" spans="1:33" x14ac:dyDescent="0.25">
      <c r="A17" s="12" t="s">
        <v>204</v>
      </c>
      <c r="B17" s="10">
        <f>'Calculated Data'!F17</f>
        <v>0.3457478187446108</v>
      </c>
      <c r="C17" s="74">
        <f>'Calculated Data'!G17</f>
        <v>3.6831779302835981E-2</v>
      </c>
      <c r="D17" s="10">
        <f t="shared" si="0"/>
        <v>8.2263273793747593E-2</v>
      </c>
      <c r="E17" s="70">
        <f t="shared" si="15"/>
        <v>8.763419612837036E-3</v>
      </c>
      <c r="F17" s="10">
        <f>'Calculated Data'!K17</f>
        <v>4.9950595504796927E-3</v>
      </c>
      <c r="G17" s="74">
        <f>'Calculated Data'!L17</f>
        <v>1.3673241438973301E-3</v>
      </c>
      <c r="H17" s="10">
        <f t="shared" si="1"/>
        <v>1.2325934855256427E-2</v>
      </c>
      <c r="I17" s="70">
        <f t="shared" si="2"/>
        <v>3.3740490499944301E-3</v>
      </c>
      <c r="J17" s="10">
        <f>'Calculated Data'!P17</f>
        <v>9.716081063359959E-2</v>
      </c>
      <c r="K17" s="74">
        <f>'Calculated Data'!Q17</f>
        <v>1.2797863138813771E-2</v>
      </c>
      <c r="L17" s="10">
        <f t="shared" si="3"/>
        <v>0.24312653621262645</v>
      </c>
      <c r="M17" s="70">
        <f t="shared" si="4"/>
        <v>3.2024462848917516E-2</v>
      </c>
      <c r="N17" s="10">
        <f>'Calculated Data'!U17</f>
        <v>0.23457992850279422</v>
      </c>
      <c r="O17" s="74">
        <f>'Calculated Data'!V17</f>
        <v>6.9949148423271339E-3</v>
      </c>
      <c r="P17" s="10">
        <f t="shared" si="5"/>
        <v>5.8298239814772917E-2</v>
      </c>
      <c r="Q17" s="70">
        <f t="shared" si="6"/>
        <v>1.7383920683494583E-3</v>
      </c>
      <c r="R17" s="10">
        <f>'Calculated Data'!Z17</f>
        <v>4.4515270593000643E-3</v>
      </c>
      <c r="S17" s="74">
        <f>'Calculated Data'!AA17</f>
        <v>7.0146301402777356E-4</v>
      </c>
      <c r="T17" s="10">
        <f t="shared" si="7"/>
        <v>1.1349920596631126E-2</v>
      </c>
      <c r="U17" s="70">
        <f t="shared" si="8"/>
        <v>1.7885079469466491E-3</v>
      </c>
      <c r="V17" s="10">
        <f>'Calculated Data'!AE17</f>
        <v>5.8206457161978338E-3</v>
      </c>
      <c r="W17" s="74">
        <f>'Calculated Data'!AF17</f>
        <v>9.3716252817712818E-4</v>
      </c>
      <c r="X17" s="10">
        <f t="shared" si="9"/>
        <v>1.4091115890128124E-2</v>
      </c>
      <c r="Y17" s="70">
        <f t="shared" si="10"/>
        <v>2.2687733665204502E-3</v>
      </c>
      <c r="Z17" s="10">
        <f>'Calculated Data'!AJ17</f>
        <v>3.1849644162379323E-3</v>
      </c>
      <c r="AA17" s="74">
        <f>'Calculated Data'!AK17</f>
        <v>3.0924233295300256E-3</v>
      </c>
      <c r="AB17" s="10">
        <f t="shared" si="11"/>
        <v>7.9046917550338507E-4</v>
      </c>
      <c r="AC17" s="70">
        <f t="shared" si="12"/>
        <v>7.6750161191272944E-4</v>
      </c>
      <c r="AD17" s="10">
        <f>'Calculated Data'!AO17</f>
        <v>0.13921656352308154</v>
      </c>
      <c r="AE17" s="74">
        <f>'Calculated Data'!AP17</f>
        <v>4.8096954708014318E-3</v>
      </c>
      <c r="AF17" s="10">
        <f t="shared" si="13"/>
        <v>0.34346628820009745</v>
      </c>
      <c r="AG17" s="70">
        <f t="shared" si="14"/>
        <v>1.1866190259573684E-2</v>
      </c>
    </row>
    <row r="18" spans="1:33" x14ac:dyDescent="0.25">
      <c r="A18" s="12" t="s">
        <v>205</v>
      </c>
      <c r="B18" s="10">
        <f>'Calculated Data'!F18</f>
        <v>0.37619793585797218</v>
      </c>
      <c r="C18" s="74">
        <f>'Calculated Data'!G18</f>
        <v>3.7247714656587071E-2</v>
      </c>
      <c r="D18" s="10">
        <f t="shared" si="0"/>
        <v>8.9508225707669586E-2</v>
      </c>
      <c r="E18" s="70">
        <f t="shared" si="15"/>
        <v>8.8623975460475398E-3</v>
      </c>
      <c r="F18" s="10">
        <f>'Calculated Data'!K18</f>
        <v>2.0612478076428211E-3</v>
      </c>
      <c r="G18" s="74">
        <f>'Calculated Data'!L18</f>
        <v>9.3069340213739664E-4</v>
      </c>
      <c r="H18" s="10">
        <f t="shared" si="1"/>
        <v>5.0863870471985952E-3</v>
      </c>
      <c r="I18" s="70">
        <f t="shared" si="2"/>
        <v>2.296603881431577E-3</v>
      </c>
      <c r="J18" s="10">
        <f>'Calculated Data'!P18</f>
        <v>9.3668043337010357E-2</v>
      </c>
      <c r="K18" s="74">
        <f>'Calculated Data'!Q18</f>
        <v>1.4415623867754367E-2</v>
      </c>
      <c r="L18" s="10">
        <f t="shared" si="3"/>
        <v>0.23438654722860269</v>
      </c>
      <c r="M18" s="70">
        <f t="shared" si="4"/>
        <v>3.6072562087893535E-2</v>
      </c>
      <c r="N18" s="10">
        <f>'Calculated Data'!U18</f>
        <v>0.23373676309554128</v>
      </c>
      <c r="O18" s="74">
        <f>'Calculated Data'!V18</f>
        <v>1.0049090935911343E-2</v>
      </c>
      <c r="P18" s="10">
        <f t="shared" si="5"/>
        <v>5.8088694780680336E-2</v>
      </c>
      <c r="Q18" s="70">
        <f t="shared" si="6"/>
        <v>2.4974207129144759E-3</v>
      </c>
      <c r="R18" s="10">
        <f>'Calculated Data'!Z18</f>
        <v>2.518567760200712E-3</v>
      </c>
      <c r="S18" s="74">
        <f>'Calculated Data'!AA18</f>
        <v>5.9925608874473199E-4</v>
      </c>
      <c r="T18" s="10">
        <f t="shared" si="7"/>
        <v>6.4215141713656878E-3</v>
      </c>
      <c r="U18" s="70">
        <f t="shared" si="8"/>
        <v>1.5279082155701537E-3</v>
      </c>
      <c r="V18" s="10">
        <f>'Calculated Data'!AE18</f>
        <v>2.2731460533143683E-3</v>
      </c>
      <c r="W18" s="74">
        <f>'Calculated Data'!AF18</f>
        <v>7.6579993654866257E-4</v>
      </c>
      <c r="X18" s="10">
        <f t="shared" si="9"/>
        <v>5.5030259586669262E-3</v>
      </c>
      <c r="Y18" s="70">
        <f t="shared" si="10"/>
        <v>1.8539157704718526E-3</v>
      </c>
      <c r="Z18" s="10">
        <f>'Calculated Data'!AJ18</f>
        <v>9.3530495454155326E-3</v>
      </c>
      <c r="AA18" s="74">
        <f>'Calculated Data'!AK18</f>
        <v>2.2741135517179781E-3</v>
      </c>
      <c r="AB18" s="10">
        <f t="shared" si="11"/>
        <v>2.3213123904661584E-3</v>
      </c>
      <c r="AC18" s="70">
        <f t="shared" si="12"/>
        <v>5.6440715600932813E-4</v>
      </c>
      <c r="AD18" s="10">
        <f>'Calculated Data'!AO18</f>
        <v>4.9769854121209489E-2</v>
      </c>
      <c r="AE18" s="74">
        <f>'Calculated Data'!AP18</f>
        <v>5.5537577535267231E-3</v>
      </c>
      <c r="AF18" s="10">
        <f t="shared" si="13"/>
        <v>0.12278903189876531</v>
      </c>
      <c r="AG18" s="70">
        <f t="shared" si="14"/>
        <v>1.3701880954183907E-2</v>
      </c>
    </row>
    <row r="19" spans="1:33" x14ac:dyDescent="0.25">
      <c r="A19" s="12" t="s">
        <v>206</v>
      </c>
      <c r="B19" s="10">
        <f>'Calculated Data'!F19</f>
        <v>0.27997636223987743</v>
      </c>
      <c r="C19" s="74">
        <f>'Calculated Data'!G19</f>
        <v>3.1853260624693659E-2</v>
      </c>
      <c r="D19" s="10">
        <f t="shared" si="0"/>
        <v>6.661436716027147E-2</v>
      </c>
      <c r="E19" s="70">
        <f t="shared" si="15"/>
        <v>7.5788666229038969E-3</v>
      </c>
      <c r="F19" s="10">
        <f>'Calculated Data'!K19</f>
        <v>2.2912829182311139E-3</v>
      </c>
      <c r="G19" s="74">
        <f>'Calculated Data'!L19</f>
        <v>7.4938453773929219E-4</v>
      </c>
      <c r="H19" s="10">
        <f t="shared" si="1"/>
        <v>5.6540274844904207E-3</v>
      </c>
      <c r="I19" s="70">
        <f t="shared" si="2"/>
        <v>1.8492022966690766E-3</v>
      </c>
      <c r="J19" s="10">
        <f>'Calculated Data'!P19</f>
        <v>0.10187774709140346</v>
      </c>
      <c r="K19" s="74">
        <f>'Calculated Data'!Q19</f>
        <v>9.86879077108096E-3</v>
      </c>
      <c r="L19" s="10">
        <f t="shared" si="3"/>
        <v>0.25492977678917561</v>
      </c>
      <c r="M19" s="70">
        <f t="shared" si="4"/>
        <v>2.4695112904706787E-2</v>
      </c>
      <c r="N19" s="10">
        <f>'Calculated Data'!U19</f>
        <v>0.27902262398429606</v>
      </c>
      <c r="O19" s="74">
        <f>'Calculated Data'!V19</f>
        <v>1.3186969165927376E-2</v>
      </c>
      <c r="P19" s="10">
        <f t="shared" si="5"/>
        <v>6.9343221095704025E-2</v>
      </c>
      <c r="Q19" s="70">
        <f t="shared" si="6"/>
        <v>3.2772522107572992E-3</v>
      </c>
      <c r="R19" s="10">
        <f>'Calculated Data'!Z19</f>
        <v>2.0494936961920826E-3</v>
      </c>
      <c r="S19" s="74">
        <f>'Calculated Data'!AA19</f>
        <v>4.2118695624908267E-4</v>
      </c>
      <c r="T19" s="10">
        <f t="shared" si="7"/>
        <v>5.2255305662982331E-3</v>
      </c>
      <c r="U19" s="70">
        <f t="shared" si="8"/>
        <v>1.0738906620102755E-3</v>
      </c>
      <c r="V19" s="10">
        <f>'Calculated Data'!AE19</f>
        <v>1.3059000370488718E-3</v>
      </c>
      <c r="W19" s="74">
        <f>'Calculated Data'!AF19</f>
        <v>6.0120821480761342E-4</v>
      </c>
      <c r="X19" s="10">
        <f t="shared" si="9"/>
        <v>3.1614342566443914E-3</v>
      </c>
      <c r="Y19" s="70">
        <f t="shared" si="10"/>
        <v>1.4554569654815174E-3</v>
      </c>
      <c r="Z19" s="10">
        <f>'Calculated Data'!AJ19</f>
        <v>1.503677212407073E-2</v>
      </c>
      <c r="AA19" s="74">
        <f>'Calculated Data'!AK19</f>
        <v>2.452075907551757E-3</v>
      </c>
      <c r="AB19" s="10">
        <f t="shared" si="11"/>
        <v>3.731942750301209E-3</v>
      </c>
      <c r="AC19" s="70">
        <f t="shared" si="12"/>
        <v>6.0857525325580346E-4</v>
      </c>
      <c r="AD19" s="10">
        <f>'Calculated Data'!AO19</f>
        <v>3.8304748970099486E-2</v>
      </c>
      <c r="AE19" s="74">
        <f>'Calculated Data'!AP19</f>
        <v>4.0107026774246083E-3</v>
      </c>
      <c r="AF19" s="10">
        <f t="shared" si="13"/>
        <v>9.4503050615922582E-2</v>
      </c>
      <c r="AG19" s="70">
        <f t="shared" si="14"/>
        <v>9.8949529174102227E-3</v>
      </c>
    </row>
    <row r="20" spans="1:33" x14ac:dyDescent="0.25">
      <c r="A20" s="12" t="s">
        <v>207</v>
      </c>
      <c r="B20" s="10">
        <f>'Calculated Data'!F20</f>
        <v>0.38957387642751834</v>
      </c>
      <c r="C20" s="74">
        <f>'Calculated Data'!G20</f>
        <v>3.6942181956924107E-2</v>
      </c>
      <c r="D20" s="10">
        <f t="shared" si="0"/>
        <v>9.2690743721280694E-2</v>
      </c>
      <c r="E20" s="70">
        <f t="shared" si="15"/>
        <v>8.7897109789134304E-3</v>
      </c>
      <c r="F20" s="10">
        <f>'Calculated Data'!K20</f>
        <v>2.1558919700845128E-3</v>
      </c>
      <c r="G20" s="74">
        <f>'Calculated Data'!L20</f>
        <v>1.0918457723559836E-3</v>
      </c>
      <c r="H20" s="10">
        <f t="shared" si="1"/>
        <v>5.3199333680977266E-3</v>
      </c>
      <c r="I20" s="70">
        <f t="shared" si="2"/>
        <v>2.6942674389256959E-3</v>
      </c>
      <c r="J20" s="10">
        <f>'Calculated Data'!P20</f>
        <v>0.1082907705184494</v>
      </c>
      <c r="K20" s="74">
        <f>'Calculated Data'!Q20</f>
        <v>1.3774425663461237E-2</v>
      </c>
      <c r="L20" s="10">
        <f t="shared" si="3"/>
        <v>0.27097715393949473</v>
      </c>
      <c r="M20" s="70">
        <f t="shared" si="4"/>
        <v>3.4468161617259414E-2</v>
      </c>
      <c r="N20" s="10">
        <f>'Calculated Data'!U20</f>
        <v>0.3850717945523241</v>
      </c>
      <c r="O20" s="74">
        <f>'Calculated Data'!V20</f>
        <v>1.7901299211614846E-2</v>
      </c>
      <c r="P20" s="10">
        <f t="shared" si="5"/>
        <v>9.5698758065095729E-2</v>
      </c>
      <c r="Q20" s="70">
        <f t="shared" si="6"/>
        <v>4.4488671319427514E-3</v>
      </c>
      <c r="R20" s="10">
        <f>'Calculated Data'!Z20</f>
        <v>2.1930239949773038E-3</v>
      </c>
      <c r="S20" s="74">
        <f>'Calculated Data'!AA20</f>
        <v>6.3855491031255933E-4</v>
      </c>
      <c r="T20" s="10">
        <f t="shared" si="7"/>
        <v>5.5914853213119313E-3</v>
      </c>
      <c r="U20" s="70">
        <f t="shared" si="8"/>
        <v>1.6281061830268463E-3</v>
      </c>
      <c r="V20" s="10">
        <f>'Calculated Data'!AE20</f>
        <v>1.9743763704072408E-3</v>
      </c>
      <c r="W20" s="74">
        <f>'Calculated Data'!AF20</f>
        <v>7.8898647884115952E-4</v>
      </c>
      <c r="X20" s="10">
        <f t="shared" si="9"/>
        <v>4.7797388129494885E-3</v>
      </c>
      <c r="Y20" s="70">
        <f t="shared" si="10"/>
        <v>1.9100472140717139E-3</v>
      </c>
      <c r="Z20" s="10">
        <f>'Calculated Data'!AJ20</f>
        <v>6.8166580171372367E-3</v>
      </c>
      <c r="AA20" s="74">
        <f>'Calculated Data'!AK20</f>
        <v>2.4694344303121149E-3</v>
      </c>
      <c r="AB20" s="10">
        <f t="shared" si="11"/>
        <v>1.6918110654623006E-3</v>
      </c>
      <c r="AC20" s="70">
        <f t="shared" si="12"/>
        <v>6.128833997725079E-4</v>
      </c>
      <c r="AD20" s="10">
        <f>'Calculated Data'!AO20</f>
        <v>1.7887898064604852E-2</v>
      </c>
      <c r="AE20" s="74">
        <f>'Calculated Data'!AP20</f>
        <v>2.1781221925451723E-3</v>
      </c>
      <c r="AF20" s="10">
        <f t="shared" si="13"/>
        <v>4.4131889169444292E-2</v>
      </c>
      <c r="AG20" s="70">
        <f t="shared" si="14"/>
        <v>5.3737256397250544E-3</v>
      </c>
    </row>
    <row r="21" spans="1:33" x14ac:dyDescent="0.25">
      <c r="A21" s="12" t="s">
        <v>208</v>
      </c>
      <c r="B21" s="10">
        <f>'Calculated Data'!F21</f>
        <v>0.63200942124966786</v>
      </c>
      <c r="C21" s="74">
        <f>'Calculated Data'!G21</f>
        <v>0.12908919503023106</v>
      </c>
      <c r="D21" s="10">
        <f t="shared" si="0"/>
        <v>0.15037307899516511</v>
      </c>
      <c r="E21" s="70">
        <f t="shared" si="15"/>
        <v>3.0714087750861437E-2</v>
      </c>
      <c r="F21" s="10">
        <f>'Calculated Data'!K21</f>
        <v>7.7108340139069812E-3</v>
      </c>
      <c r="G21" s="74">
        <f>'Calculated Data'!L21</f>
        <v>1.4395130080803833E-3</v>
      </c>
      <c r="H21" s="10">
        <f t="shared" si="1"/>
        <v>1.9027448376663609E-2</v>
      </c>
      <c r="I21" s="70">
        <f t="shared" si="2"/>
        <v>3.5521910940392188E-3</v>
      </c>
      <c r="J21" s="10">
        <f>'Calculated Data'!P21</f>
        <v>0.10147679845373721</v>
      </c>
      <c r="K21" s="74">
        <f>'Calculated Data'!Q21</f>
        <v>1.6188730775813294E-2</v>
      </c>
      <c r="L21" s="10">
        <f t="shared" si="3"/>
        <v>0.25392647872240076</v>
      </c>
      <c r="M21" s="70">
        <f t="shared" si="4"/>
        <v>4.0509435153935736E-2</v>
      </c>
      <c r="N21" s="10">
        <f>'Calculated Data'!U21</f>
        <v>0.4865059113142714</v>
      </c>
      <c r="O21" s="74">
        <f>'Calculated Data'!V21</f>
        <v>2.1549733903830727E-2</v>
      </c>
      <c r="P21" s="10">
        <f t="shared" si="5"/>
        <v>0.1209073532851989</v>
      </c>
      <c r="Q21" s="70">
        <f t="shared" si="6"/>
        <v>5.3555838742734268E-3</v>
      </c>
      <c r="R21" s="10">
        <f>'Calculated Data'!Z21</f>
        <v>5.1852344119220854E-3</v>
      </c>
      <c r="S21" s="74">
        <f>'Calculated Data'!AA21</f>
        <v>1.111273152951826E-3</v>
      </c>
      <c r="T21" s="10">
        <f t="shared" si="7"/>
        <v>1.3220631497068459E-2</v>
      </c>
      <c r="U21" s="70">
        <f t="shared" si="8"/>
        <v>2.8333868040118643E-3</v>
      </c>
      <c r="V21" s="10">
        <f>'Calculated Data'!AE21</f>
        <v>1.0860299382876174E-2</v>
      </c>
      <c r="W21" s="74">
        <f>'Calculated Data'!AF21</f>
        <v>1.8332943259061856E-3</v>
      </c>
      <c r="X21" s="10">
        <f t="shared" si="9"/>
        <v>2.6291539576052382E-2</v>
      </c>
      <c r="Y21" s="70">
        <f t="shared" si="10"/>
        <v>4.4382137603387953E-3</v>
      </c>
      <c r="Z21" s="10">
        <f>'Calculated Data'!AJ21</f>
        <v>1.5182021787338571E-2</v>
      </c>
      <c r="AA21" s="74">
        <f>'Calculated Data'!AK21</f>
        <v>2.5108094036356645E-3</v>
      </c>
      <c r="AB21" s="10">
        <f t="shared" si="11"/>
        <v>3.7679919384742732E-3</v>
      </c>
      <c r="AC21" s="70">
        <f t="shared" si="12"/>
        <v>6.2315218777986357E-4</v>
      </c>
      <c r="AD21" s="10">
        <f>'Calculated Data'!AO21</f>
        <v>1.1971001771277284E-2</v>
      </c>
      <c r="AE21" s="74">
        <f>'Calculated Data'!AP21</f>
        <v>1.5180977785223615E-3</v>
      </c>
      <c r="AF21" s="10">
        <f t="shared" si="13"/>
        <v>2.9534097383000751E-2</v>
      </c>
      <c r="AG21" s="70">
        <f t="shared" si="14"/>
        <v>3.7453550230385764E-3</v>
      </c>
    </row>
    <row r="22" spans="1:33" x14ac:dyDescent="0.25">
      <c r="A22" s="12" t="s">
        <v>209</v>
      </c>
      <c r="B22" s="10">
        <f>'Calculated Data'!F22</f>
        <v>0.61972397312302663</v>
      </c>
      <c r="C22" s="74">
        <f>'Calculated Data'!G22</f>
        <v>4.9026302882266622E-2</v>
      </c>
      <c r="D22" s="10">
        <f t="shared" si="0"/>
        <v>0.14745002025660139</v>
      </c>
      <c r="E22" s="70">
        <f t="shared" si="15"/>
        <v>1.1664969389337695E-2</v>
      </c>
      <c r="F22" s="10">
        <f>'Calculated Data'!K22</f>
        <v>3.115766675049219E-2</v>
      </c>
      <c r="G22" s="74">
        <f>'Calculated Data'!L22</f>
        <v>2.632409584147761E-3</v>
      </c>
      <c r="H22" s="10">
        <f t="shared" si="1"/>
        <v>7.6885443852511143E-2</v>
      </c>
      <c r="I22" s="70">
        <f t="shared" si="2"/>
        <v>6.4959119420685846E-3</v>
      </c>
      <c r="J22" s="10">
        <f>'Calculated Data'!P22</f>
        <v>0.13217275133390122</v>
      </c>
      <c r="K22" s="74">
        <f>'Calculated Data'!Q22</f>
        <v>9.6559345982202734E-3</v>
      </c>
      <c r="L22" s="10">
        <f t="shared" si="3"/>
        <v>0.33073729010646574</v>
      </c>
      <c r="M22" s="70">
        <f t="shared" si="4"/>
        <v>2.4162719856156735E-2</v>
      </c>
      <c r="N22" s="10">
        <f>'Calculated Data'!U22</f>
        <v>3.2474662978435624</v>
      </c>
      <c r="O22" s="74">
        <f>'Calculated Data'!V22</f>
        <v>0.13368370192503887</v>
      </c>
      <c r="P22" s="10">
        <f t="shared" si="5"/>
        <v>0.80706635998408394</v>
      </c>
      <c r="Q22" s="70">
        <f t="shared" si="6"/>
        <v>3.3223350453998629E-2</v>
      </c>
      <c r="R22" s="10">
        <f>'Calculated Data'!Z22</f>
        <v>2.9592962800023451E-2</v>
      </c>
      <c r="S22" s="74">
        <f>'Calculated Data'!AA22</f>
        <v>2.2490827078445394E-3</v>
      </c>
      <c r="T22" s="10">
        <f t="shared" si="7"/>
        <v>7.5452260207564958E-2</v>
      </c>
      <c r="U22" s="70">
        <f t="shared" si="8"/>
        <v>5.7345465634469584E-3</v>
      </c>
      <c r="V22" s="10">
        <f>'Calculated Data'!AE22</f>
        <v>2.8716821691979151E-2</v>
      </c>
      <c r="W22" s="74">
        <f>'Calculated Data'!AF22</f>
        <v>2.6277273773065448E-3</v>
      </c>
      <c r="X22" s="10">
        <f t="shared" si="9"/>
        <v>6.9520132677332994E-2</v>
      </c>
      <c r="Y22" s="70">
        <f t="shared" si="10"/>
        <v>6.3615164467242464E-3</v>
      </c>
      <c r="Z22" s="10">
        <f>'Calculated Data'!AJ22</f>
        <v>6.4453167365146457E-3</v>
      </c>
      <c r="AA22" s="74">
        <f>'Calculated Data'!AK22</f>
        <v>3.7852836892652208E-3</v>
      </c>
      <c r="AB22" s="10">
        <f t="shared" si="11"/>
        <v>1.5996487058366848E-3</v>
      </c>
      <c r="AC22" s="70">
        <f t="shared" si="12"/>
        <v>9.3946107346715168E-4</v>
      </c>
      <c r="AD22" s="10">
        <f>'Calculated Data'!AO22</f>
        <v>3.4021678227413019E-2</v>
      </c>
      <c r="AE22" s="74">
        <f>'Calculated Data'!AP22</f>
        <v>2.7637652676840213E-3</v>
      </c>
      <c r="AF22" s="10">
        <f t="shared" si="13"/>
        <v>8.3936129749174887E-2</v>
      </c>
      <c r="AG22" s="70">
        <f t="shared" si="14"/>
        <v>6.8185881021524675E-3</v>
      </c>
    </row>
    <row r="23" spans="1:33" x14ac:dyDescent="0.25">
      <c r="A23" s="12" t="s">
        <v>210</v>
      </c>
      <c r="B23" s="10">
        <f>'Calculated Data'!F23</f>
        <v>2.7182522132972693</v>
      </c>
      <c r="C23" s="74">
        <f>'Calculated Data'!G23</f>
        <v>0.18311899441549506</v>
      </c>
      <c r="D23" s="10">
        <f t="shared" si="0"/>
        <v>0.64674978102495728</v>
      </c>
      <c r="E23" s="70">
        <f t="shared" si="15"/>
        <v>4.3570330672824537E-2</v>
      </c>
      <c r="F23" s="10">
        <f>'Calculated Data'!K23</f>
        <v>0.23184082928475566</v>
      </c>
      <c r="G23" s="74">
        <f>'Calculated Data'!L23</f>
        <v>1.2367288679968521E-2</v>
      </c>
      <c r="H23" s="10">
        <f t="shared" si="1"/>
        <v>0.57209627426325571</v>
      </c>
      <c r="I23" s="70">
        <f t="shared" si="2"/>
        <v>3.0519149627365631E-2</v>
      </c>
      <c r="J23" s="10">
        <f>'Calculated Data'!P23</f>
        <v>0.35295174403621721</v>
      </c>
      <c r="K23" s="74">
        <f>'Calculated Data'!Q23</f>
        <v>2.0729552538746539E-2</v>
      </c>
      <c r="L23" s="10">
        <f t="shared" si="3"/>
        <v>0.88319492620676054</v>
      </c>
      <c r="M23" s="70">
        <f t="shared" si="4"/>
        <v>5.1873679049178563E-2</v>
      </c>
      <c r="N23" s="10">
        <f>'Calculated Data'!U23</f>
        <v>95.190262940429065</v>
      </c>
      <c r="O23" s="74">
        <f>'Calculated Data'!V23</f>
        <v>4.2314327220124692</v>
      </c>
      <c r="P23" s="10">
        <f t="shared" si="5"/>
        <v>23.656861063738972</v>
      </c>
      <c r="Q23" s="70">
        <f t="shared" si="6"/>
        <v>1.051604295158745</v>
      </c>
      <c r="R23" s="10">
        <f>'Calculated Data'!Z23</f>
        <v>0.2237075083593433</v>
      </c>
      <c r="S23" s="74">
        <f>'Calculated Data'!AA23</f>
        <v>1.0917166815833596E-2</v>
      </c>
      <c r="T23" s="10">
        <f t="shared" si="7"/>
        <v>0.57038010168761499</v>
      </c>
      <c r="U23" s="70">
        <f t="shared" si="8"/>
        <v>2.7836693293378442E-2</v>
      </c>
      <c r="V23" s="10">
        <f>'Calculated Data'!AE23</f>
        <v>0.22150798003121042</v>
      </c>
      <c r="W23" s="74">
        <f>'Calculated Data'!AF23</f>
        <v>1.2162671818710486E-2</v>
      </c>
      <c r="X23" s="10">
        <f t="shared" si="9"/>
        <v>0.53624542179606605</v>
      </c>
      <c r="Y23" s="70">
        <f t="shared" si="10"/>
        <v>2.9445587707432115E-2</v>
      </c>
      <c r="Z23" s="10">
        <f>'Calculated Data'!AJ23</f>
        <v>1.2355403990485132E-2</v>
      </c>
      <c r="AA23" s="74">
        <f>'Calculated Data'!AK23</f>
        <v>3.2012402742465575E-3</v>
      </c>
      <c r="AB23" s="10">
        <f t="shared" si="11"/>
        <v>3.0664600067671229E-3</v>
      </c>
      <c r="AC23" s="70">
        <f t="shared" si="12"/>
        <v>7.9450866129980265E-4</v>
      </c>
      <c r="AD23" s="10">
        <f>'Calculated Data'!AO23</f>
        <v>0.10034628374378661</v>
      </c>
      <c r="AE23" s="74">
        <f>'Calculated Data'!AP23</f>
        <v>5.3010373344992284E-3</v>
      </c>
      <c r="AF23" s="10">
        <f t="shared" si="13"/>
        <v>0.24756799578979632</v>
      </c>
      <c r="AG23" s="70">
        <f t="shared" si="14"/>
        <v>1.3078390270813353E-2</v>
      </c>
    </row>
    <row r="24" spans="1:33" x14ac:dyDescent="0.25">
      <c r="A24" s="12" t="s">
        <v>211</v>
      </c>
      <c r="B24" s="10">
        <f>'Calculated Data'!F24</f>
        <v>0.44616716310142956</v>
      </c>
      <c r="C24" s="74">
        <f>'Calculated Data'!G24</f>
        <v>5.2643678761891945E-2</v>
      </c>
      <c r="D24" s="10">
        <f t="shared" si="0"/>
        <v>0.10615590180513504</v>
      </c>
      <c r="E24" s="70">
        <f t="shared" si="15"/>
        <v>1.2525536316941118E-2</v>
      </c>
      <c r="F24" s="10">
        <f>'Calculated Data'!K24</f>
        <v>2.6482769955484668E-3</v>
      </c>
      <c r="G24" s="74">
        <f>'Calculated Data'!L24</f>
        <v>6.8559738135033914E-4</v>
      </c>
      <c r="H24" s="10">
        <f t="shared" si="1"/>
        <v>6.5349550682873934E-3</v>
      </c>
      <c r="I24" s="70">
        <f t="shared" si="2"/>
        <v>1.6918004781523389E-3</v>
      </c>
      <c r="J24" s="10">
        <f>'Calculated Data'!P24</f>
        <v>0.10739902446647222</v>
      </c>
      <c r="K24" s="74">
        <f>'Calculated Data'!Q24</f>
        <v>1.0700831908738188E-2</v>
      </c>
      <c r="L24" s="10">
        <f t="shared" si="3"/>
        <v>0.26874572825063242</v>
      </c>
      <c r="M24" s="70">
        <f t="shared" si="4"/>
        <v>2.6777146623555903E-2</v>
      </c>
      <c r="N24" s="10">
        <f>'Calculated Data'!U24</f>
        <v>177.62216337814382</v>
      </c>
      <c r="O24" s="74">
        <f>'Calculated Data'!V24</f>
        <v>8.7748893292175811</v>
      </c>
      <c r="P24" s="10">
        <f t="shared" si="5"/>
        <v>44.142990165991378</v>
      </c>
      <c r="Q24" s="70">
        <f t="shared" si="6"/>
        <v>2.1807530988119872</v>
      </c>
      <c r="R24" s="10">
        <f>'Calculated Data'!Z24</f>
        <v>2.998573809005773E-3</v>
      </c>
      <c r="S24" s="74">
        <f>'Calculated Data'!AA24</f>
        <v>6.5252591828558965E-4</v>
      </c>
      <c r="T24" s="10">
        <f t="shared" si="7"/>
        <v>7.6453707193020054E-3</v>
      </c>
      <c r="U24" s="70">
        <f t="shared" si="8"/>
        <v>1.6637297163369297E-3</v>
      </c>
      <c r="V24" s="10">
        <f>'Calculated Data'!AE24</f>
        <v>2.2441007326321205E-3</v>
      </c>
      <c r="W24" s="74">
        <f>'Calculated Data'!AF24</f>
        <v>8.6607348689416775E-4</v>
      </c>
      <c r="X24" s="10">
        <f t="shared" si="9"/>
        <v>5.4327105675994834E-3</v>
      </c>
      <c r="Y24" s="70">
        <f t="shared" si="10"/>
        <v>2.0966662718369237E-3</v>
      </c>
      <c r="Z24" s="10">
        <f>'Calculated Data'!AJ24</f>
        <v>9.6707750185017816E-2</v>
      </c>
      <c r="AA24" s="74">
        <f>'Calculated Data'!AK24</f>
        <v>8.166553239686446E-3</v>
      </c>
      <c r="AB24" s="10">
        <f t="shared" si="11"/>
        <v>2.4001679630642252E-2</v>
      </c>
      <c r="AC24" s="70">
        <f t="shared" si="12"/>
        <v>2.0268389439644851E-3</v>
      </c>
      <c r="AD24" s="10">
        <f>'Calculated Data'!AO24</f>
        <v>3.0840023388407217E-3</v>
      </c>
      <c r="AE24" s="74">
        <f>'Calculated Data'!AP24</f>
        <v>6.9553074367072242E-4</v>
      </c>
      <c r="AF24" s="10">
        <f t="shared" si="13"/>
        <v>7.6086552441471693E-3</v>
      </c>
      <c r="AG24" s="70">
        <f t="shared" si="14"/>
        <v>1.7159694473773616E-3</v>
      </c>
    </row>
    <row r="25" spans="1:33" x14ac:dyDescent="0.25">
      <c r="A25" s="12" t="s">
        <v>212</v>
      </c>
      <c r="B25" s="10">
        <f>'Calculated Data'!F25</f>
        <v>0.60273183833818067</v>
      </c>
      <c r="C25" s="74">
        <f>'Calculated Data'!G25</f>
        <v>5.6597271029126706E-2</v>
      </c>
      <c r="D25" s="10">
        <f t="shared" si="0"/>
        <v>0.14340710643223809</v>
      </c>
      <c r="E25" s="70">
        <f t="shared" si="15"/>
        <v>1.3466280368737335E-2</v>
      </c>
      <c r="F25" s="10">
        <f>'Calculated Data'!K25</f>
        <v>1.9054093475504085E-2</v>
      </c>
      <c r="G25" s="74">
        <f>'Calculated Data'!L25</f>
        <v>2.3235045405801142E-3</v>
      </c>
      <c r="H25" s="10">
        <f t="shared" si="1"/>
        <v>4.7018361349160598E-2</v>
      </c>
      <c r="I25" s="70">
        <f t="shared" si="2"/>
        <v>5.7335856985042582E-3</v>
      </c>
      <c r="J25" s="10">
        <f>'Calculated Data'!P25</f>
        <v>0.11952211715318167</v>
      </c>
      <c r="K25" s="74">
        <f>'Calculated Data'!Q25</f>
        <v>1.2956784250742454E-2</v>
      </c>
      <c r="L25" s="10">
        <f t="shared" si="3"/>
        <v>0.29908147281558178</v>
      </c>
      <c r="M25" s="70">
        <f t="shared" si="4"/>
        <v>3.2422248093403425E-2</v>
      </c>
      <c r="N25" s="10">
        <f>'Calculated Data'!U25</f>
        <v>93.226816823636852</v>
      </c>
      <c r="O25" s="74">
        <f>'Calculated Data'!V25</f>
        <v>5.18933645917829</v>
      </c>
      <c r="P25" s="10">
        <f t="shared" si="5"/>
        <v>23.16890178559138</v>
      </c>
      <c r="Q25" s="70">
        <f t="shared" si="6"/>
        <v>1.2896641443355488</v>
      </c>
      <c r="R25" s="10">
        <f>'Calculated Data'!Z25</f>
        <v>1.9446431724922247E-2</v>
      </c>
      <c r="S25" s="74">
        <f>'Calculated Data'!AA25</f>
        <v>2.2187755740309266E-3</v>
      </c>
      <c r="T25" s="10">
        <f t="shared" si="7"/>
        <v>4.9581964351886956E-2</v>
      </c>
      <c r="U25" s="70">
        <f t="shared" si="8"/>
        <v>5.6572002628283132E-3</v>
      </c>
      <c r="V25" s="10">
        <f>'Calculated Data'!AE25</f>
        <v>1.9030169072086111E-2</v>
      </c>
      <c r="W25" s="74">
        <f>'Calculated Data'!AF25</f>
        <v>2.3456036688664717E-3</v>
      </c>
      <c r="X25" s="10">
        <f t="shared" si="9"/>
        <v>4.6069857345425687E-2</v>
      </c>
      <c r="Y25" s="70">
        <f t="shared" si="10"/>
        <v>5.6784816966337741E-3</v>
      </c>
      <c r="Z25" s="10">
        <f>'Calculated Data'!AJ25</f>
        <v>6.6138232683388941E-3</v>
      </c>
      <c r="AA25" s="74">
        <f>'Calculated Data'!AK25</f>
        <v>2.6690564228274063E-3</v>
      </c>
      <c r="AB25" s="10">
        <f t="shared" si="11"/>
        <v>1.6414699640582705E-3</v>
      </c>
      <c r="AC25" s="70">
        <f t="shared" si="12"/>
        <v>6.6242713352931948E-4</v>
      </c>
      <c r="AD25" s="10">
        <f>'Calculated Data'!AO25</f>
        <v>9.0937930116380163E-3</v>
      </c>
      <c r="AE25" s="74">
        <f>'Calculated Data'!AP25</f>
        <v>1.7103735247407693E-3</v>
      </c>
      <c r="AF25" s="10">
        <f t="shared" si="13"/>
        <v>2.2435630160124204E-2</v>
      </c>
      <c r="AG25" s="70">
        <f t="shared" si="14"/>
        <v>4.2197254037975992E-3</v>
      </c>
    </row>
    <row r="26" spans="1:33" x14ac:dyDescent="0.25">
      <c r="A26" s="12" t="s">
        <v>213</v>
      </c>
      <c r="B26" s="10">
        <f>'Calculated Data'!F26</f>
        <v>0.45867531593828581</v>
      </c>
      <c r="C26" s="74">
        <f>'Calculated Data'!G26</f>
        <v>4.6726071227133362E-2</v>
      </c>
      <c r="D26" s="10">
        <f t="shared" si="0"/>
        <v>0.10913194835029749</v>
      </c>
      <c r="E26" s="70">
        <f t="shared" si="15"/>
        <v>1.1117588175236373E-2</v>
      </c>
      <c r="F26" s="10">
        <f>'Calculated Data'!K26</f>
        <v>2.3342901972174673E-2</v>
      </c>
      <c r="G26" s="74">
        <f>'Calculated Data'!L26</f>
        <v>3.4719829235603994E-3</v>
      </c>
      <c r="H26" s="10">
        <f t="shared" si="1"/>
        <v>5.7601533301846378E-2</v>
      </c>
      <c r="I26" s="70">
        <f t="shared" si="2"/>
        <v>8.5676001130509955E-3</v>
      </c>
      <c r="J26" s="10">
        <f>'Calculated Data'!P26</f>
        <v>0.11826822012171113</v>
      </c>
      <c r="K26" s="74">
        <f>'Calculated Data'!Q26</f>
        <v>1.3649707737781187E-2</v>
      </c>
      <c r="L26" s="10">
        <f t="shared" si="3"/>
        <v>0.29594383285518294</v>
      </c>
      <c r="M26" s="70">
        <f t="shared" si="4"/>
        <v>3.4156133375211367E-2</v>
      </c>
      <c r="N26" s="10">
        <f>'Calculated Data'!U26</f>
        <v>38.684415092798069</v>
      </c>
      <c r="O26" s="74">
        <f>'Calculated Data'!V26</f>
        <v>2.1116580521741306</v>
      </c>
      <c r="P26" s="10">
        <f t="shared" si="5"/>
        <v>9.6139227365622606</v>
      </c>
      <c r="Q26" s="70">
        <f t="shared" si="6"/>
        <v>0.52479343883734286</v>
      </c>
      <c r="R26" s="10">
        <f>'Calculated Data'!Z26</f>
        <v>2.286402600622274E-2</v>
      </c>
      <c r="S26" s="74">
        <f>'Calculated Data'!AA26</f>
        <v>1.9443605001594562E-3</v>
      </c>
      <c r="T26" s="10">
        <f t="shared" si="7"/>
        <v>5.8295698584552788E-2</v>
      </c>
      <c r="U26" s="70">
        <f t="shared" si="8"/>
        <v>4.9575655327858516E-3</v>
      </c>
      <c r="V26" s="10">
        <f>'Calculated Data'!AE26</f>
        <v>2.1307992337228437E-2</v>
      </c>
      <c r="W26" s="74">
        <f>'Calculated Data'!AF26</f>
        <v>1.6991214266112423E-3</v>
      </c>
      <c r="X26" s="10">
        <f t="shared" si="9"/>
        <v>5.1584206297644174E-2</v>
      </c>
      <c r="Y26" s="70">
        <f t="shared" si="10"/>
        <v>4.1134545808074723E-3</v>
      </c>
      <c r="Z26" s="10">
        <f>'Calculated Data'!AJ26</f>
        <v>6.5626959262444773E-3</v>
      </c>
      <c r="AA26" s="74">
        <f>'Calculated Data'!AK26</f>
        <v>2.791907387037682E-3</v>
      </c>
      <c r="AB26" s="10">
        <f t="shared" si="11"/>
        <v>1.6287807836878377E-3</v>
      </c>
      <c r="AC26" s="70">
        <f t="shared" si="12"/>
        <v>6.9291723847203913E-4</v>
      </c>
      <c r="AD26" s="10">
        <f>'Calculated Data'!AO26</f>
        <v>1.0626718995807631E-2</v>
      </c>
      <c r="AE26" s="74">
        <f>'Calculated Data'!AP26</f>
        <v>1.6942754306278193E-3</v>
      </c>
      <c r="AF26" s="10">
        <f t="shared" si="13"/>
        <v>2.6217568059926803E-2</v>
      </c>
      <c r="AG26" s="70">
        <f t="shared" si="14"/>
        <v>4.1800092701537719E-3</v>
      </c>
    </row>
    <row r="27" spans="1:33" x14ac:dyDescent="0.25">
      <c r="A27" s="12" t="s">
        <v>214</v>
      </c>
      <c r="B27" s="10">
        <f>'Calculated Data'!F27</f>
        <v>0.84569461663143564</v>
      </c>
      <c r="C27" s="74">
        <f>'Calculated Data'!G27</f>
        <v>9.3782820911371564E-2</v>
      </c>
      <c r="D27" s="10">
        <f t="shared" si="0"/>
        <v>0.201214885596251</v>
      </c>
      <c r="E27" s="70">
        <f t="shared" si="15"/>
        <v>2.2313816753007813E-2</v>
      </c>
      <c r="F27" s="10">
        <f>'Calculated Data'!K27</f>
        <v>1.4900753781496606E-2</v>
      </c>
      <c r="G27" s="74">
        <f>'Calculated Data'!L27</f>
        <v>1.5797790751703952E-3</v>
      </c>
      <c r="H27" s="10">
        <f t="shared" si="1"/>
        <v>3.6769475628634897E-2</v>
      </c>
      <c r="I27" s="70">
        <f t="shared" si="2"/>
        <v>3.8983452355119039E-3</v>
      </c>
      <c r="J27" s="10">
        <f>'Calculated Data'!P27</f>
        <v>0.11877867616534363</v>
      </c>
      <c r="K27" s="74">
        <f>'Calculated Data'!Q27</f>
        <v>1.1710997018561995E-2</v>
      </c>
      <c r="L27" s="10">
        <f t="shared" si="3"/>
        <v>0.29722115247579806</v>
      </c>
      <c r="M27" s="70">
        <f t="shared" si="4"/>
        <v>2.9304933633777393E-2</v>
      </c>
      <c r="N27" s="10">
        <f>'Calculated Data'!U27</f>
        <v>15.267680022540356</v>
      </c>
      <c r="O27" s="74">
        <f>'Calculated Data'!V27</f>
        <v>0.93567343292603744</v>
      </c>
      <c r="P27" s="10">
        <f t="shared" si="5"/>
        <v>3.7943522152564433</v>
      </c>
      <c r="Q27" s="70">
        <f t="shared" si="6"/>
        <v>0.23253539022421973</v>
      </c>
      <c r="R27" s="10">
        <f>'Calculated Data'!Z27</f>
        <v>9.4818727204965952E-3</v>
      </c>
      <c r="S27" s="74">
        <f>'Calculated Data'!AA27</f>
        <v>1.1064192414213863E-3</v>
      </c>
      <c r="T27" s="10">
        <f t="shared" si="7"/>
        <v>2.4175637045755826E-2</v>
      </c>
      <c r="U27" s="70">
        <f t="shared" si="8"/>
        <v>2.821029999601429E-3</v>
      </c>
      <c r="V27" s="10">
        <f>'Calculated Data'!AE27</f>
        <v>9.4154573234923895E-3</v>
      </c>
      <c r="W27" s="74">
        <f>'Calculated Data'!AF27</f>
        <v>1.2513333914075011E-3</v>
      </c>
      <c r="X27" s="10">
        <f t="shared" si="9"/>
        <v>2.2793742614273457E-2</v>
      </c>
      <c r="Y27" s="70">
        <f t="shared" si="10"/>
        <v>3.0293549266861499E-3</v>
      </c>
      <c r="Z27" s="10">
        <f>'Calculated Data'!AJ27</f>
        <v>1.0218287394434995E-2</v>
      </c>
      <c r="AA27" s="74">
        <f>'Calculated Data'!AK27</f>
        <v>3.6259991304981544E-3</v>
      </c>
      <c r="AB27" s="10">
        <f t="shared" si="11"/>
        <v>2.5360538317336897E-3</v>
      </c>
      <c r="AC27" s="70">
        <f t="shared" si="12"/>
        <v>8.9992860244664957E-4</v>
      </c>
      <c r="AD27" s="10">
        <f>'Calculated Data'!AO27</f>
        <v>4.8682804651299094E-3</v>
      </c>
      <c r="AE27" s="74">
        <f>'Calculated Data'!AP27</f>
        <v>8.625925705220978E-4</v>
      </c>
      <c r="AF27" s="10">
        <f t="shared" si="13"/>
        <v>1.201071322952163E-2</v>
      </c>
      <c r="AG27" s="70">
        <f t="shared" si="14"/>
        <v>2.1281338543660366E-3</v>
      </c>
    </row>
    <row r="28" spans="1:33" x14ac:dyDescent="0.25">
      <c r="A28" s="12" t="s">
        <v>215</v>
      </c>
      <c r="B28" s="10">
        <f>'Calculated Data'!F28</f>
        <v>0.45868277471825802</v>
      </c>
      <c r="C28" s="74">
        <f>'Calculated Data'!G28</f>
        <v>5.2987640053881194E-2</v>
      </c>
      <c r="D28" s="10">
        <f t="shared" si="0"/>
        <v>0.109133723006928</v>
      </c>
      <c r="E28" s="70">
        <f t="shared" si="15"/>
        <v>1.2607379661892982E-2</v>
      </c>
      <c r="F28" s="10">
        <f>'Calculated Data'!K28</f>
        <v>1.1425476611361455E-2</v>
      </c>
      <c r="G28" s="74">
        <f>'Calculated Data'!L28</f>
        <v>1.320577444061867E-3</v>
      </c>
      <c r="H28" s="10">
        <f t="shared" si="1"/>
        <v>2.8193794083670717E-2</v>
      </c>
      <c r="I28" s="70">
        <f t="shared" si="2"/>
        <v>3.2587201285290707E-3</v>
      </c>
      <c r="J28" s="10">
        <f>'Calculated Data'!P28</f>
        <v>0.11722825405282683</v>
      </c>
      <c r="K28" s="74">
        <f>'Calculated Data'!Q28</f>
        <v>1.1313024933513974E-2</v>
      </c>
      <c r="L28" s="10">
        <f t="shared" si="3"/>
        <v>0.29334151463184088</v>
      </c>
      <c r="M28" s="70">
        <f t="shared" si="4"/>
        <v>2.8309086995734426E-2</v>
      </c>
      <c r="N28" s="10">
        <f>'Calculated Data'!U28</f>
        <v>6.3757998450721356</v>
      </c>
      <c r="O28" s="74">
        <f>'Calculated Data'!V28</f>
        <v>0.42238633831137129</v>
      </c>
      <c r="P28" s="10">
        <f t="shared" si="5"/>
        <v>1.5845256273687536</v>
      </c>
      <c r="Q28" s="70">
        <f t="shared" si="6"/>
        <v>0.10497227246798635</v>
      </c>
      <c r="R28" s="10">
        <f>'Calculated Data'!Z28</f>
        <v>1.3477846792764668E-2</v>
      </c>
      <c r="S28" s="74">
        <f>'Calculated Data'!AA28</f>
        <v>1.4758096709969108E-3</v>
      </c>
      <c r="T28" s="10">
        <f t="shared" si="7"/>
        <v>3.4364048308287966E-2</v>
      </c>
      <c r="U28" s="70">
        <f t="shared" si="8"/>
        <v>3.7628673045503078E-3</v>
      </c>
      <c r="V28" s="10">
        <f>'Calculated Data'!AE28</f>
        <v>1.0021922609143225E-2</v>
      </c>
      <c r="W28" s="74">
        <f>'Calculated Data'!AF28</f>
        <v>1.5228471627200459E-3</v>
      </c>
      <c r="X28" s="10">
        <f t="shared" si="9"/>
        <v>2.4261925534196618E-2</v>
      </c>
      <c r="Y28" s="70">
        <f t="shared" si="10"/>
        <v>3.6866572368662275E-3</v>
      </c>
      <c r="Z28" s="10">
        <f>'Calculated Data'!AJ28</f>
        <v>1.2595076264484632E-2</v>
      </c>
      <c r="AA28" s="74">
        <f>'Calculated Data'!AK28</f>
        <v>3.4091835552355863E-3</v>
      </c>
      <c r="AB28" s="10">
        <f t="shared" si="11"/>
        <v>3.1259437309348135E-3</v>
      </c>
      <c r="AC28" s="70">
        <f t="shared" si="12"/>
        <v>8.461176374372606E-4</v>
      </c>
      <c r="AD28" s="10">
        <f>'Calculated Data'!AO28</f>
        <v>5.2388535751290728E-3</v>
      </c>
      <c r="AE28" s="74">
        <f>'Calculated Data'!AP28</f>
        <v>1.1033847439830338E-3</v>
      </c>
      <c r="AF28" s="10">
        <f t="shared" si="13"/>
        <v>1.2924967736149189E-2</v>
      </c>
      <c r="AG28" s="70">
        <f t="shared" si="14"/>
        <v>2.7222010449034152E-3</v>
      </c>
    </row>
    <row r="29" spans="1:33" x14ac:dyDescent="0.25">
      <c r="A29" s="12" t="s">
        <v>216</v>
      </c>
      <c r="B29" s="10">
        <f>'Calculated Data'!F29</f>
        <v>0.34038982354566416</v>
      </c>
      <c r="C29" s="74">
        <f>'Calculated Data'!G29</f>
        <v>4.3083677960701144E-2</v>
      </c>
      <c r="D29" s="10">
        <f t="shared" si="0"/>
        <v>8.0988453817624734E-2</v>
      </c>
      <c r="E29" s="70">
        <f t="shared" si="15"/>
        <v>1.0250909628510149E-2</v>
      </c>
      <c r="F29" s="10">
        <f>'Calculated Data'!K29</f>
        <v>4.1591729567463601E-3</v>
      </c>
      <c r="G29" s="74">
        <f>'Calculated Data'!L29</f>
        <v>9.0010625114996814E-4</v>
      </c>
      <c r="H29" s="10">
        <f t="shared" si="1"/>
        <v>1.0263280026696913E-2</v>
      </c>
      <c r="I29" s="70">
        <f t="shared" si="2"/>
        <v>2.2211306948961194E-3</v>
      </c>
      <c r="J29" s="10">
        <f>'Calculated Data'!P29</f>
        <v>0.11328490742577997</v>
      </c>
      <c r="K29" s="74">
        <f>'Calculated Data'!Q29</f>
        <v>1.6369129040034475E-2</v>
      </c>
      <c r="L29" s="10">
        <f t="shared" si="3"/>
        <v>0.28347403616734873</v>
      </c>
      <c r="M29" s="70">
        <f t="shared" si="4"/>
        <v>4.0960894374093462E-2</v>
      </c>
      <c r="N29" s="10">
        <f>'Calculated Data'!U29</f>
        <v>2.5379062900099356</v>
      </c>
      <c r="O29" s="74">
        <f>'Calculated Data'!V29</f>
        <v>0.18858733546582701</v>
      </c>
      <c r="P29" s="10">
        <f t="shared" si="5"/>
        <v>0.63072518807020383</v>
      </c>
      <c r="Q29" s="70">
        <f t="shared" si="6"/>
        <v>4.6868087404390052E-2</v>
      </c>
      <c r="R29" s="10">
        <f>'Calculated Data'!Z29</f>
        <v>4.7385406890289921E-3</v>
      </c>
      <c r="S29" s="74">
        <f>'Calculated Data'!AA29</f>
        <v>8.1055378096729137E-4</v>
      </c>
      <c r="T29" s="10">
        <f t="shared" si="7"/>
        <v>1.2081710354208477E-2</v>
      </c>
      <c r="U29" s="70">
        <f t="shared" si="8"/>
        <v>2.0666531118109116E-3</v>
      </c>
      <c r="V29" s="10">
        <f>'Calculated Data'!AE29</f>
        <v>3.2418645717158818E-3</v>
      </c>
      <c r="W29" s="74">
        <f>'Calculated Data'!AF29</f>
        <v>8.2572568503340188E-4</v>
      </c>
      <c r="X29" s="10">
        <f t="shared" si="9"/>
        <v>7.8481824195252951E-3</v>
      </c>
      <c r="Y29" s="70">
        <f t="shared" si="10"/>
        <v>1.9989908469986262E-3</v>
      </c>
      <c r="Z29" s="10">
        <f>'Calculated Data'!AJ29</f>
        <v>9.6971568922608713E-3</v>
      </c>
      <c r="AA29" s="74">
        <f>'Calculated Data'!AK29</f>
        <v>3.2954385681627468E-3</v>
      </c>
      <c r="AB29" s="10">
        <f t="shared" si="11"/>
        <v>2.406715621145509E-3</v>
      </c>
      <c r="AC29" s="70">
        <f t="shared" si="12"/>
        <v>8.1788751773970668E-4</v>
      </c>
      <c r="AD29" s="10">
        <f>'Calculated Data'!AO29</f>
        <v>1.8935436167697465E-3</v>
      </c>
      <c r="AE29" s="74">
        <f>'Calculated Data'!AP29</f>
        <v>5.1945486931529155E-4</v>
      </c>
      <c r="AF29" s="10">
        <f t="shared" si="13"/>
        <v>4.671630883124508E-3</v>
      </c>
      <c r="AG29" s="70">
        <f t="shared" si="14"/>
        <v>1.2815661780937412E-3</v>
      </c>
    </row>
    <row r="30" spans="1:33" x14ac:dyDescent="0.25">
      <c r="A30" s="12" t="s">
        <v>217</v>
      </c>
      <c r="B30" s="10">
        <f>'Calculated Data'!F30</f>
        <v>0.28178996115491811</v>
      </c>
      <c r="C30" s="74">
        <f>'Calculated Data'!G30</f>
        <v>4.1475478678128029E-2</v>
      </c>
      <c r="D30" s="10">
        <f t="shared" si="0"/>
        <v>6.7045874102648548E-2</v>
      </c>
      <c r="E30" s="70">
        <f t="shared" si="15"/>
        <v>9.8682520825496781E-3</v>
      </c>
      <c r="F30" s="10">
        <f>'Calculated Data'!K30</f>
        <v>3.3884129738521208E-3</v>
      </c>
      <c r="G30" s="74">
        <f>'Calculated Data'!L30</f>
        <v>8.9332131674863945E-4</v>
      </c>
      <c r="H30" s="10">
        <f t="shared" si="1"/>
        <v>8.3613332646646985E-3</v>
      </c>
      <c r="I30" s="70">
        <f t="shared" si="2"/>
        <v>2.2043860915678536E-3</v>
      </c>
      <c r="J30" s="10">
        <f>'Calculated Data'!P30</f>
        <v>0.11233908508777798</v>
      </c>
      <c r="K30" s="74">
        <f>'Calculated Data'!Q30</f>
        <v>1.3012537367051767E-2</v>
      </c>
      <c r="L30" s="10">
        <f t="shared" si="3"/>
        <v>0.28110729480927044</v>
      </c>
      <c r="M30" s="70">
        <f t="shared" si="4"/>
        <v>3.2561717799920488E-2</v>
      </c>
      <c r="N30" s="10">
        <f>'Calculated Data'!U30</f>
        <v>1.5237243195783861</v>
      </c>
      <c r="O30" s="74">
        <f>'Calculated Data'!V30</f>
        <v>0.11153042097243557</v>
      </c>
      <c r="P30" s="10">
        <f t="shared" si="5"/>
        <v>0.37867879985019404</v>
      </c>
      <c r="Q30" s="70">
        <f t="shared" si="6"/>
        <v>2.771775499905212E-2</v>
      </c>
      <c r="R30" s="10">
        <f>'Calculated Data'!Z30</f>
        <v>4.1546122151140483E-3</v>
      </c>
      <c r="S30" s="74">
        <f>'Calculated Data'!AA30</f>
        <v>1.0270745200568294E-3</v>
      </c>
      <c r="T30" s="10">
        <f t="shared" si="7"/>
        <v>1.0592886019377032E-2</v>
      </c>
      <c r="U30" s="70">
        <f t="shared" si="8"/>
        <v>2.6187056905678462E-3</v>
      </c>
      <c r="V30" s="10">
        <f>'Calculated Data'!AE30</f>
        <v>3.4208727622896478E-3</v>
      </c>
      <c r="W30" s="74">
        <f>'Calculated Data'!AF30</f>
        <v>1.1582357437805548E-3</v>
      </c>
      <c r="X30" s="10">
        <f t="shared" si="9"/>
        <v>8.2815407240236453E-3</v>
      </c>
      <c r="Y30" s="70">
        <f t="shared" si="10"/>
        <v>2.8039588234356561E-3</v>
      </c>
      <c r="Z30" s="10">
        <f>'Calculated Data'!AJ30</f>
        <v>7.0168692488482816E-3</v>
      </c>
      <c r="AA30" s="74">
        <f>'Calculated Data'!AK30</f>
        <v>3.1876406833175578E-3</v>
      </c>
      <c r="AB30" s="10">
        <f t="shared" si="11"/>
        <v>1.7415010420442319E-3</v>
      </c>
      <c r="AC30" s="70">
        <f t="shared" si="12"/>
        <v>7.9113339776639259E-4</v>
      </c>
      <c r="AD30" s="10">
        <f>'Calculated Data'!AO30</f>
        <v>2.1277692118437078E-3</v>
      </c>
      <c r="AE30" s="74">
        <f>'Calculated Data'!AP30</f>
        <v>7.7138813030944262E-4</v>
      </c>
      <c r="AF30" s="10">
        <f t="shared" si="13"/>
        <v>5.2494974365405785E-3</v>
      </c>
      <c r="AG30" s="70">
        <f t="shared" si="14"/>
        <v>1.903119959701926E-3</v>
      </c>
    </row>
    <row r="31" spans="1:33" x14ac:dyDescent="0.25">
      <c r="A31" s="12" t="s">
        <v>218</v>
      </c>
      <c r="B31" s="10">
        <f>'Calculated Data'!F31</f>
        <v>0.46308530788330715</v>
      </c>
      <c r="C31" s="74">
        <f>'Calculated Data'!G31</f>
        <v>5.7919625997671663E-2</v>
      </c>
      <c r="D31" s="10">
        <f t="shared" si="0"/>
        <v>0.11018121129610216</v>
      </c>
      <c r="E31" s="70">
        <f t="shared" si="15"/>
        <v>1.37808325997187E-2</v>
      </c>
      <c r="F31" s="10">
        <f>'Calculated Data'!K31</f>
        <v>3.2581815560732003E-3</v>
      </c>
      <c r="G31" s="74">
        <f>'Calculated Data'!L31</f>
        <v>1.0206346343349514E-3</v>
      </c>
      <c r="H31" s="10">
        <f t="shared" si="1"/>
        <v>8.0399709354615351E-3</v>
      </c>
      <c r="I31" s="70">
        <f t="shared" si="2"/>
        <v>2.5185469007281474E-3</v>
      </c>
      <c r="J31" s="10">
        <f>'Calculated Data'!P31</f>
        <v>0.1029218028738033</v>
      </c>
      <c r="K31" s="74">
        <f>'Calculated Data'!Q31</f>
        <v>1.7067642268161046E-2</v>
      </c>
      <c r="L31" s="10">
        <f t="shared" si="3"/>
        <v>0.25754232874641358</v>
      </c>
      <c r="M31" s="70">
        <f t="shared" si="4"/>
        <v>4.2708739907195481E-2</v>
      </c>
      <c r="N31" s="10">
        <f>'Calculated Data'!U31</f>
        <v>1.0468306212986696</v>
      </c>
      <c r="O31" s="74">
        <f>'Calculated Data'!V31</f>
        <v>7.5653183897877438E-2</v>
      </c>
      <c r="P31" s="10">
        <f t="shared" si="5"/>
        <v>0.26016029161331516</v>
      </c>
      <c r="Q31" s="70">
        <f t="shared" si="6"/>
        <v>1.8801475082154764E-2</v>
      </c>
      <c r="R31" s="10">
        <f>'Calculated Data'!Z31</f>
        <v>4.0897781534211947E-3</v>
      </c>
      <c r="S31" s="74">
        <f>'Calculated Data'!AA31</f>
        <v>1.0521802735294155E-3</v>
      </c>
      <c r="T31" s="10">
        <f t="shared" si="7"/>
        <v>1.0427580621393744E-2</v>
      </c>
      <c r="U31" s="70">
        <f t="shared" si="8"/>
        <v>2.6827167485316953E-3</v>
      </c>
      <c r="V31" s="10">
        <f>'Calculated Data'!AE31</f>
        <v>2.3669216645949434E-3</v>
      </c>
      <c r="W31" s="74">
        <f>'Calculated Data'!AF31</f>
        <v>6.7439050673864397E-4</v>
      </c>
      <c r="X31" s="10">
        <f t="shared" si="9"/>
        <v>5.73004596136954E-3</v>
      </c>
      <c r="Y31" s="70">
        <f t="shared" si="10"/>
        <v>1.6326244679250564E-3</v>
      </c>
      <c r="Z31" s="10">
        <f>'Calculated Data'!AJ31</f>
        <v>9.2181066020776241E-3</v>
      </c>
      <c r="AA31" s="74">
        <f>'Calculated Data'!AK31</f>
        <v>2.1909586298643445E-3</v>
      </c>
      <c r="AB31" s="10">
        <f t="shared" si="11"/>
        <v>2.287821203997484E-3</v>
      </c>
      <c r="AC31" s="70">
        <f t="shared" si="12"/>
        <v>5.43769122560513E-4</v>
      </c>
      <c r="AD31" s="10">
        <f>'Calculated Data'!AO31</f>
        <v>1.5922701451186769E-3</v>
      </c>
      <c r="AE31" s="74">
        <f>'Calculated Data'!AP31</f>
        <v>4.6057492811159647E-4</v>
      </c>
      <c r="AF31" s="10">
        <f t="shared" si="13"/>
        <v>3.9283480551153679E-3</v>
      </c>
      <c r="AG31" s="70">
        <f t="shared" si="14"/>
        <v>1.1363013114036216E-3</v>
      </c>
    </row>
    <row r="32" spans="1:33" x14ac:dyDescent="0.25">
      <c r="A32" s="12" t="s">
        <v>219</v>
      </c>
      <c r="B32" s="10">
        <f>'Calculated Data'!F32</f>
        <v>0.22115025887114995</v>
      </c>
      <c r="C32" s="74">
        <f>'Calculated Data'!G32</f>
        <v>3.47416264847909E-2</v>
      </c>
      <c r="D32" s="10">
        <f t="shared" si="0"/>
        <v>5.2617958259669084E-2</v>
      </c>
      <c r="E32" s="70">
        <f t="shared" si="15"/>
        <v>8.2660626995150078E-3</v>
      </c>
      <c r="F32" s="10">
        <f>'Calculated Data'!K32</f>
        <v>1.9688340564145515E-3</v>
      </c>
      <c r="G32" s="74">
        <f>'Calculated Data'!L32</f>
        <v>7.0720710475917731E-4</v>
      </c>
      <c r="H32" s="10">
        <f t="shared" si="1"/>
        <v>4.8583445452307986E-3</v>
      </c>
      <c r="I32" s="70">
        <f t="shared" si="2"/>
        <v>1.7451237381334048E-3</v>
      </c>
      <c r="J32" s="10">
        <f>'Calculated Data'!P32</f>
        <v>0.1042718529100419</v>
      </c>
      <c r="K32" s="74">
        <f>'Calculated Data'!Q32</f>
        <v>1.3563562145909324E-2</v>
      </c>
      <c r="L32" s="10">
        <f t="shared" si="3"/>
        <v>0.26092057339962271</v>
      </c>
      <c r="M32" s="70">
        <f t="shared" si="4"/>
        <v>3.394049986961771E-2</v>
      </c>
      <c r="N32" s="10">
        <f>'Calculated Data'!U32</f>
        <v>0.7514891651635911</v>
      </c>
      <c r="O32" s="74">
        <f>'Calculated Data'!V32</f>
        <v>5.7308156397733678E-2</v>
      </c>
      <c r="P32" s="10">
        <f t="shared" si="5"/>
        <v>0.18676148402180401</v>
      </c>
      <c r="Q32" s="70">
        <f t="shared" si="6"/>
        <v>1.4242333085692857E-2</v>
      </c>
      <c r="R32" s="10">
        <f>'Calculated Data'!Z32</f>
        <v>2.769631062640417E-3</v>
      </c>
      <c r="S32" s="74">
        <f>'Calculated Data'!AA32</f>
        <v>8.3791492348328327E-4</v>
      </c>
      <c r="T32" s="10">
        <f t="shared" si="7"/>
        <v>7.0616424935030092E-3</v>
      </c>
      <c r="U32" s="70">
        <f t="shared" si="8"/>
        <v>2.1364087729505861E-3</v>
      </c>
      <c r="V32" s="10">
        <f>'Calculated Data'!AE32</f>
        <v>1.6776723020020543E-3</v>
      </c>
      <c r="W32" s="74">
        <f>'Calculated Data'!AF32</f>
        <v>8.0980154095051785E-4</v>
      </c>
      <c r="X32" s="10">
        <f t="shared" si="9"/>
        <v>4.0614522831001797E-3</v>
      </c>
      <c r="Y32" s="70">
        <f t="shared" si="10"/>
        <v>1.9604376737758339E-3</v>
      </c>
      <c r="Z32" s="10">
        <f>'Calculated Data'!AJ32</f>
        <v>6.242753436662439E-3</v>
      </c>
      <c r="AA32" s="74">
        <f>'Calculated Data'!AK32</f>
        <v>2.2458812935826269E-3</v>
      </c>
      <c r="AB32" s="10">
        <f t="shared" si="11"/>
        <v>1.5493749747378135E-3</v>
      </c>
      <c r="AC32" s="70">
        <f t="shared" si="12"/>
        <v>5.5740024760824326E-4</v>
      </c>
      <c r="AD32" s="10">
        <f>'Calculated Data'!AO32</f>
        <v>9.8664850548662122E-4</v>
      </c>
      <c r="AE32" s="74">
        <f>'Calculated Data'!AP32</f>
        <v>6.0128809550386063E-4</v>
      </c>
      <c r="AF32" s="10">
        <f t="shared" si="13"/>
        <v>2.4341967030487594E-3</v>
      </c>
      <c r="AG32" s="70">
        <f t="shared" si="14"/>
        <v>1.4834599121720819E-3</v>
      </c>
    </row>
    <row r="33" spans="1:33" x14ac:dyDescent="0.25">
      <c r="A33" s="12" t="s">
        <v>220</v>
      </c>
      <c r="B33" s="10">
        <f>'Calculated Data'!F33</f>
        <v>0.39821845243686027</v>
      </c>
      <c r="C33" s="74">
        <f>'Calculated Data'!G33</f>
        <v>4.5199407560704161E-2</v>
      </c>
      <c r="D33" s="10">
        <f t="shared" si="0"/>
        <v>9.4747535071894082E-2</v>
      </c>
      <c r="E33" s="70">
        <f t="shared" si="15"/>
        <v>1.0754324325217232E-2</v>
      </c>
      <c r="F33" s="10">
        <f>'Calculated Data'!K33</f>
        <v>2.757245606263432E-3</v>
      </c>
      <c r="G33" s="74">
        <f>'Calculated Data'!L33</f>
        <v>1.1280189887799346E-3</v>
      </c>
      <c r="H33" s="10">
        <f t="shared" si="1"/>
        <v>6.8038487588163625E-3</v>
      </c>
      <c r="I33" s="70">
        <f t="shared" si="2"/>
        <v>2.7835301315456478E-3</v>
      </c>
      <c r="J33" s="10">
        <f>'Calculated Data'!P33</f>
        <v>0.10020847441815613</v>
      </c>
      <c r="K33" s="74">
        <f>'Calculated Data'!Q33</f>
        <v>1.2559468075152413E-2</v>
      </c>
      <c r="L33" s="10">
        <f t="shared" si="3"/>
        <v>0.25075273791522584</v>
      </c>
      <c r="M33" s="70">
        <f t="shared" si="4"/>
        <v>3.142794387735582E-2</v>
      </c>
      <c r="N33" s="10">
        <f>'Calculated Data'!U33</f>
        <v>0.7018340699286939</v>
      </c>
      <c r="O33" s="74">
        <f>'Calculated Data'!V33</f>
        <v>4.8974941926824889E-2</v>
      </c>
      <c r="P33" s="10">
        <f t="shared" si="5"/>
        <v>0.17442110746654838</v>
      </c>
      <c r="Q33" s="70">
        <f t="shared" si="6"/>
        <v>1.2171347210663108E-2</v>
      </c>
      <c r="R33" s="10">
        <f>'Calculated Data'!Z33</f>
        <v>4.5992517106030369E-3</v>
      </c>
      <c r="S33" s="74">
        <f>'Calculated Data'!AA33</f>
        <v>7.8977092111807599E-4</v>
      </c>
      <c r="T33" s="10">
        <f t="shared" si="7"/>
        <v>1.172656956228234E-2</v>
      </c>
      <c r="U33" s="70">
        <f t="shared" si="8"/>
        <v>2.0136633914404115E-3</v>
      </c>
      <c r="V33" s="10">
        <f>'Calculated Data'!AE33</f>
        <v>2.7998355420943998E-3</v>
      </c>
      <c r="W33" s="74">
        <f>'Calculated Data'!AF33</f>
        <v>1.2149198311530403E-3</v>
      </c>
      <c r="X33" s="10">
        <f t="shared" si="9"/>
        <v>6.7780808213703256E-3</v>
      </c>
      <c r="Y33" s="70">
        <f t="shared" si="10"/>
        <v>2.9411834553168493E-3</v>
      </c>
      <c r="Z33" s="10">
        <f>'Calculated Data'!AJ33</f>
        <v>7.3471160588619265E-3</v>
      </c>
      <c r="AA33" s="74">
        <f>'Calculated Data'!AK33</f>
        <v>2.8132073927810996E-3</v>
      </c>
      <c r="AB33" s="10">
        <f t="shared" si="11"/>
        <v>1.8234642571725377E-3</v>
      </c>
      <c r="AC33" s="70">
        <f t="shared" si="12"/>
        <v>6.9820364047656501E-4</v>
      </c>
      <c r="AD33" s="10">
        <f>'Calculated Data'!AO33</f>
        <v>2.2516745657182075E-3</v>
      </c>
      <c r="AE33" s="74">
        <f>'Calculated Data'!AP33</f>
        <v>5.5374056611469076E-4</v>
      </c>
      <c r="AF33" s="10">
        <f t="shared" si="13"/>
        <v>5.5551888780358862E-3</v>
      </c>
      <c r="AG33" s="70">
        <f t="shared" si="14"/>
        <v>1.3661536856931029E-3</v>
      </c>
    </row>
    <row r="35" spans="1:33" x14ac:dyDescent="0.25">
      <c r="C35" s="103" t="s">
        <v>330</v>
      </c>
      <c r="G35" s="103" t="s">
        <v>330</v>
      </c>
      <c r="K35" s="103" t="s">
        <v>330</v>
      </c>
      <c r="O35" s="103" t="s">
        <v>330</v>
      </c>
      <c r="S35" s="103" t="s">
        <v>330</v>
      </c>
      <c r="W35" s="103" t="s">
        <v>330</v>
      </c>
      <c r="AA35" s="103" t="s">
        <v>330</v>
      </c>
      <c r="AE35" s="103" t="s">
        <v>330</v>
      </c>
    </row>
    <row r="36" spans="1:33" s="15" customFormat="1" x14ac:dyDescent="0.25">
      <c r="A36" s="15" t="s">
        <v>251</v>
      </c>
      <c r="B36" s="15">
        <v>420.29426109575684</v>
      </c>
      <c r="C36" s="24">
        <v>0.20079840401894755</v>
      </c>
      <c r="D36" s="15">
        <f t="shared" ref="D36:AF36" si="16">SUM(D3:D33)</f>
        <v>113.22779951975065</v>
      </c>
      <c r="E36" s="24"/>
      <c r="F36" s="15">
        <v>40.524792716631438</v>
      </c>
      <c r="G36" s="24">
        <v>2.0078570871383046E-2</v>
      </c>
      <c r="H36" s="15">
        <f t="shared" si="16"/>
        <v>107.09741934314876</v>
      </c>
      <c r="I36" s="24"/>
      <c r="J36" s="15">
        <v>39.963062916598929</v>
      </c>
      <c r="K36" s="24">
        <v>2.0078108756747513E-2</v>
      </c>
      <c r="L36" s="15">
        <f t="shared" si="16"/>
        <v>115.82764160104915</v>
      </c>
      <c r="M36" s="24"/>
      <c r="N36" s="15">
        <v>402.3790928304341</v>
      </c>
      <c r="O36" s="24">
        <v>2.1654765420528365E-2</v>
      </c>
      <c r="P36" s="15">
        <f t="shared" si="16"/>
        <v>108.95490222850326</v>
      </c>
      <c r="Q36" s="24"/>
      <c r="R36" s="15">
        <v>39.220777109413106</v>
      </c>
      <c r="S36" s="24">
        <v>2.0077507982769607E-2</v>
      </c>
      <c r="T36" s="105">
        <f>SUM(T3:T33)</f>
        <v>104.62551659773317</v>
      </c>
      <c r="U36" s="24"/>
      <c r="V36" s="15">
        <v>41.307202080962448</v>
      </c>
      <c r="W36" s="24">
        <v>2.0079225261911814E-2</v>
      </c>
      <c r="X36" s="15">
        <f t="shared" si="16"/>
        <v>101.29284146092907</v>
      </c>
      <c r="Y36" s="24"/>
      <c r="Z36" s="15">
        <v>402.92076085189399</v>
      </c>
      <c r="AA36" s="24">
        <v>2.1658898898129178E-2</v>
      </c>
      <c r="AB36" s="15">
        <f t="shared" si="16"/>
        <v>8.0184356262104364E-2</v>
      </c>
      <c r="AC36" s="24"/>
      <c r="AD36" s="15">
        <v>40.532817428060483</v>
      </c>
      <c r="AE36" s="24">
        <v>2.1677327586469824E-3</v>
      </c>
      <c r="AF36" s="15">
        <f t="shared" si="16"/>
        <v>105.37591920018605</v>
      </c>
      <c r="AG36" s="24"/>
    </row>
  </sheetData>
  <mergeCells count="8">
    <mergeCell ref="Z1:AC1"/>
    <mergeCell ref="AD1:AG1"/>
    <mergeCell ref="B1:E1"/>
    <mergeCell ref="F1:I1"/>
    <mergeCell ref="J1:M1"/>
    <mergeCell ref="N1:Q1"/>
    <mergeCell ref="R1:U1"/>
    <mergeCell ref="V1:Y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10"/>
  <sheetViews>
    <sheetView workbookViewId="0">
      <selection activeCell="D12" sqref="D12"/>
    </sheetView>
  </sheetViews>
  <sheetFormatPr defaultRowHeight="15" x14ac:dyDescent="0.25"/>
  <cols>
    <col min="1" max="1" width="15.7109375" bestFit="1" customWidth="1"/>
  </cols>
  <sheetData>
    <row r="1" spans="1:24" ht="15.75" thickBot="1" x14ac:dyDescent="0.3">
      <c r="A1" s="18" t="s">
        <v>180</v>
      </c>
      <c r="B1" s="18"/>
      <c r="C1" s="18"/>
      <c r="D1" s="17" t="s">
        <v>182</v>
      </c>
      <c r="E1" s="17"/>
      <c r="F1" s="17"/>
      <c r="G1" s="18" t="s">
        <v>183</v>
      </c>
      <c r="H1" s="18"/>
      <c r="I1" s="18"/>
      <c r="J1" s="17" t="s">
        <v>184</v>
      </c>
      <c r="K1" s="17"/>
      <c r="L1" s="17"/>
      <c r="M1" s="18" t="s">
        <v>185</v>
      </c>
      <c r="N1" s="18"/>
      <c r="O1" s="18"/>
      <c r="P1" s="17" t="s">
        <v>186</v>
      </c>
      <c r="Q1" s="17"/>
      <c r="R1" s="17"/>
      <c r="S1" s="18" t="s">
        <v>187</v>
      </c>
      <c r="T1" s="18"/>
      <c r="U1" s="18"/>
      <c r="V1" s="17" t="s">
        <v>188</v>
      </c>
      <c r="W1" s="17"/>
      <c r="X1" s="17"/>
    </row>
    <row r="2" spans="1:24" x14ac:dyDescent="0.25">
      <c r="A2" s="19"/>
      <c r="B2" s="19" t="s">
        <v>132</v>
      </c>
      <c r="C2" s="19" t="s">
        <v>264</v>
      </c>
      <c r="D2" s="16"/>
      <c r="E2" s="16" t="s">
        <v>132</v>
      </c>
      <c r="F2" s="16" t="s">
        <v>264</v>
      </c>
      <c r="G2" s="19"/>
      <c r="H2" s="19" t="s">
        <v>132</v>
      </c>
      <c r="I2" s="19" t="s">
        <v>264</v>
      </c>
      <c r="J2" s="16"/>
      <c r="K2" s="16" t="s">
        <v>132</v>
      </c>
      <c r="L2" s="16" t="s">
        <v>264</v>
      </c>
      <c r="M2" s="19"/>
      <c r="N2" s="19" t="s">
        <v>132</v>
      </c>
      <c r="O2" s="19" t="s">
        <v>264</v>
      </c>
      <c r="P2" s="16"/>
      <c r="Q2" s="16" t="s">
        <v>132</v>
      </c>
      <c r="R2" s="16" t="s">
        <v>264</v>
      </c>
      <c r="S2" s="19"/>
      <c r="T2" s="19" t="s">
        <v>132</v>
      </c>
      <c r="U2" s="19" t="s">
        <v>264</v>
      </c>
      <c r="V2" s="16"/>
      <c r="W2" s="16" t="s">
        <v>132</v>
      </c>
      <c r="X2" s="16" t="s">
        <v>264</v>
      </c>
    </row>
    <row r="3" spans="1:24" x14ac:dyDescent="0.25">
      <c r="A3" s="15" t="s">
        <v>256</v>
      </c>
      <c r="B3" s="15">
        <v>728.2633479884413</v>
      </c>
      <c r="C3" s="15"/>
      <c r="D3" s="9" t="s">
        <v>256</v>
      </c>
      <c r="E3" s="9">
        <v>86.183586088715543</v>
      </c>
      <c r="F3" s="9"/>
      <c r="G3" s="15" t="s">
        <v>256</v>
      </c>
      <c r="H3" s="15">
        <v>144.4963285192934</v>
      </c>
      <c r="I3" s="15"/>
      <c r="J3" s="9" t="s">
        <v>256</v>
      </c>
      <c r="K3" s="9">
        <v>282.0437380265692</v>
      </c>
      <c r="L3" s="9"/>
      <c r="M3" s="15" t="s">
        <v>256</v>
      </c>
      <c r="N3" s="15">
        <v>61.764473211637821</v>
      </c>
      <c r="O3" s="15"/>
      <c r="P3" s="9" t="s">
        <v>256</v>
      </c>
      <c r="Q3" s="9">
        <v>11.558552389176306</v>
      </c>
      <c r="R3" s="9"/>
      <c r="S3" s="15" t="s">
        <v>256</v>
      </c>
      <c r="T3" s="15">
        <v>194.77331959656766</v>
      </c>
      <c r="U3" s="15"/>
      <c r="V3" s="9" t="s">
        <v>256</v>
      </c>
      <c r="W3" s="9">
        <v>25.327735982515289</v>
      </c>
      <c r="X3" s="9"/>
    </row>
    <row r="4" spans="1:24" x14ac:dyDescent="0.25">
      <c r="A4" s="15" t="s">
        <v>257</v>
      </c>
      <c r="B4" s="15">
        <v>2184.790043965324</v>
      </c>
      <c r="C4" s="15">
        <v>0.10644531273887084</v>
      </c>
      <c r="D4" s="9" t="s">
        <v>257</v>
      </c>
      <c r="E4" s="9">
        <v>258.55075826614666</v>
      </c>
      <c r="F4" s="9">
        <v>2.272474254152025E-3</v>
      </c>
      <c r="G4" s="15" t="s">
        <v>257</v>
      </c>
      <c r="H4" s="15">
        <v>433.4889855578802</v>
      </c>
      <c r="I4" s="15">
        <v>1.6156273920386127E-2</v>
      </c>
      <c r="J4" s="9" t="s">
        <v>257</v>
      </c>
      <c r="K4" s="9">
        <v>846.13121407970766</v>
      </c>
      <c r="L4" s="9">
        <v>6.6497270111495928E-3</v>
      </c>
      <c r="M4" s="15" t="s">
        <v>257</v>
      </c>
      <c r="N4" s="15">
        <v>185.29341963491345</v>
      </c>
      <c r="O4" s="15">
        <v>1.2988554499534797E-3</v>
      </c>
      <c r="P4" s="9" t="s">
        <v>257</v>
      </c>
      <c r="Q4" s="9">
        <v>34.675657167528918</v>
      </c>
      <c r="R4" s="9">
        <v>3.9949834290569963E-4</v>
      </c>
      <c r="S4" s="15" t="s">
        <v>257</v>
      </c>
      <c r="T4" s="15">
        <v>584.31995878970292</v>
      </c>
      <c r="U4" s="15">
        <v>1.0182273704208395E-2</v>
      </c>
      <c r="V4" s="9" t="s">
        <v>257</v>
      </c>
      <c r="W4" s="9">
        <v>75.983207947545864</v>
      </c>
      <c r="X4" s="9">
        <v>7.3126872314924901E-4</v>
      </c>
    </row>
    <row r="5" spans="1:24" x14ac:dyDescent="0.25">
      <c r="A5" s="15" t="s">
        <v>258</v>
      </c>
      <c r="B5" s="15">
        <v>7282.6334798844127</v>
      </c>
      <c r="C5" s="15">
        <v>0.35481770912956945</v>
      </c>
      <c r="D5" s="9" t="s">
        <v>258</v>
      </c>
      <c r="E5" s="9">
        <v>861.83586088715538</v>
      </c>
      <c r="F5" s="9">
        <v>7.5749141805067487E-3</v>
      </c>
      <c r="G5" s="15" t="s">
        <v>258</v>
      </c>
      <c r="H5" s="15">
        <v>1444.9632851929341</v>
      </c>
      <c r="I5" s="15">
        <v>5.3854246401287095E-2</v>
      </c>
      <c r="J5" s="9" t="s">
        <v>258</v>
      </c>
      <c r="K5" s="9">
        <v>2820.4373802656919</v>
      </c>
      <c r="L5" s="9">
        <v>2.2165756703831974E-2</v>
      </c>
      <c r="M5" s="15" t="s">
        <v>258</v>
      </c>
      <c r="N5" s="15">
        <v>617.64473211637824</v>
      </c>
      <c r="O5" s="15">
        <v>4.3295181665115989E-3</v>
      </c>
      <c r="P5" s="9" t="s">
        <v>258</v>
      </c>
      <c r="Q5" s="9">
        <v>115.58552389176306</v>
      </c>
      <c r="R5" s="9">
        <v>1.3316611430189988E-3</v>
      </c>
      <c r="S5" s="15" t="s">
        <v>258</v>
      </c>
      <c r="T5" s="15">
        <v>1947.7331959656767</v>
      </c>
      <c r="U5" s="15">
        <v>3.3940912347361317E-2</v>
      </c>
      <c r="V5" s="9" t="s">
        <v>258</v>
      </c>
      <c r="W5" s="9">
        <v>253.2773598251529</v>
      </c>
      <c r="X5" s="9">
        <v>2.4375624104974966E-3</v>
      </c>
    </row>
    <row r="7" spans="1:24" x14ac:dyDescent="0.25">
      <c r="A7" s="21" t="s">
        <v>262</v>
      </c>
      <c r="C7">
        <f>(C4*$A$10)/1000</f>
        <v>0.12792478191924958</v>
      </c>
      <c r="F7">
        <f t="shared" ref="F7:X7" si="0">(F4*$A$10)/1000</f>
        <v>2.7310340483724231E-3</v>
      </c>
      <c r="I7">
        <f t="shared" si="0"/>
        <v>1.9416428630946392E-2</v>
      </c>
      <c r="L7">
        <f t="shared" si="0"/>
        <v>7.9915672737106442E-3</v>
      </c>
      <c r="O7">
        <f t="shared" si="0"/>
        <v>1.5609498991048783E-3</v>
      </c>
      <c r="R7">
        <f t="shared" si="0"/>
        <v>4.801126238285815E-4</v>
      </c>
      <c r="U7">
        <f t="shared" si="0"/>
        <v>1.223694223388108E-2</v>
      </c>
      <c r="X7">
        <f t="shared" si="0"/>
        <v>8.7883054242814855E-4</v>
      </c>
    </row>
    <row r="8" spans="1:24" x14ac:dyDescent="0.25">
      <c r="A8" s="21" t="s">
        <v>263</v>
      </c>
      <c r="C8">
        <f>(C5*$A$10)/1000</f>
        <v>0.42641593973083192</v>
      </c>
      <c r="F8">
        <f t="shared" ref="F8:X8" si="1">(F5*$A$10)/1000</f>
        <v>9.1034468279080766E-3</v>
      </c>
      <c r="I8">
        <f t="shared" si="1"/>
        <v>6.4721428769821315E-2</v>
      </c>
      <c r="L8">
        <f t="shared" si="1"/>
        <v>2.6638557579035479E-2</v>
      </c>
      <c r="O8">
        <f t="shared" si="1"/>
        <v>5.2031663303495944E-3</v>
      </c>
      <c r="R8">
        <f t="shared" si="1"/>
        <v>1.6003754127619384E-3</v>
      </c>
      <c r="U8">
        <f t="shared" si="1"/>
        <v>4.0789807446270275E-2</v>
      </c>
      <c r="X8">
        <f t="shared" si="1"/>
        <v>2.9294351414271618E-3</v>
      </c>
    </row>
    <row r="9" spans="1:24" x14ac:dyDescent="0.25">
      <c r="A9" t="s">
        <v>261</v>
      </c>
    </row>
    <row r="10" spans="1:24" x14ac:dyDescent="0.25">
      <c r="A10">
        <v>1201.7887742325645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</sheetPr>
  <dimension ref="A1:A20"/>
  <sheetViews>
    <sheetView zoomScaleNormal="100" workbookViewId="0"/>
  </sheetViews>
  <sheetFormatPr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76</v>
      </c>
    </row>
    <row r="3" spans="1:1" x14ac:dyDescent="0.25">
      <c r="A3" t="s">
        <v>60</v>
      </c>
    </row>
    <row r="4" spans="1:1" x14ac:dyDescent="0.25">
      <c r="A4" t="s">
        <v>99</v>
      </c>
    </row>
    <row r="5" spans="1:1" x14ac:dyDescent="0.25">
      <c r="A5" t="s">
        <v>145</v>
      </c>
    </row>
    <row r="6" spans="1:1" x14ac:dyDescent="0.25">
      <c r="A6" t="s">
        <v>81</v>
      </c>
    </row>
    <row r="7" spans="1:1" x14ac:dyDescent="0.25">
      <c r="A7" t="s">
        <v>48</v>
      </c>
    </row>
    <row r="8" spans="1:1" x14ac:dyDescent="0.25">
      <c r="A8" t="s">
        <v>49</v>
      </c>
    </row>
    <row r="9" spans="1:1" x14ac:dyDescent="0.25">
      <c r="A9" t="s">
        <v>51</v>
      </c>
    </row>
    <row r="10" spans="1:1" x14ac:dyDescent="0.25">
      <c r="A10" t="s">
        <v>119</v>
      </c>
    </row>
    <row r="11" spans="1:1" x14ac:dyDescent="0.25">
      <c r="A11" t="s">
        <v>3</v>
      </c>
    </row>
    <row r="12" spans="1:1" x14ac:dyDescent="0.25">
      <c r="A12" t="s">
        <v>80</v>
      </c>
    </row>
    <row r="13" spans="1:1" x14ac:dyDescent="0.25">
      <c r="A13" t="s">
        <v>77</v>
      </c>
    </row>
    <row r="14" spans="1:1" x14ac:dyDescent="0.25">
      <c r="A14" t="s">
        <v>133</v>
      </c>
    </row>
    <row r="15" spans="1:1" x14ac:dyDescent="0.25">
      <c r="A15" t="s">
        <v>31</v>
      </c>
    </row>
    <row r="16" spans="1:1" x14ac:dyDescent="0.25">
      <c r="A16" t="s">
        <v>17</v>
      </c>
    </row>
    <row r="17" spans="1:1" x14ac:dyDescent="0.25">
      <c r="A17" t="s">
        <v>136</v>
      </c>
    </row>
    <row r="18" spans="1:1" x14ac:dyDescent="0.25">
      <c r="A18" t="s">
        <v>35</v>
      </c>
    </row>
    <row r="19" spans="1:1" x14ac:dyDescent="0.25">
      <c r="A19" t="s">
        <v>62</v>
      </c>
    </row>
    <row r="20" spans="1:1" x14ac:dyDescent="0.25">
      <c r="A20" t="s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Raw data</vt:lpstr>
      <vt:lpstr>Sheet1</vt:lpstr>
      <vt:lpstr>Calculations</vt:lpstr>
      <vt:lpstr>Calculated Data</vt:lpstr>
      <vt:lpstr>Percentage data</vt:lpstr>
      <vt:lpstr>LOQ data</vt:lpstr>
      <vt:lpstr>ValueList_Helper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2018-11-15T17:32:41Z</dcterms:created>
  <dcterms:modified xsi:type="dcterms:W3CDTF">2022-05-27T12:52:36Z</dcterms:modified>
</cp:coreProperties>
</file>